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600" windowHeight="9900" activeTab="0"/>
  </bookViews>
  <sheets>
    <sheet name="Sintetika proračuna" sheetId="1" r:id="rId1"/>
    <sheet name="Analitika proračuna" sheetId="2" r:id="rId2"/>
  </sheets>
  <definedNames/>
  <calcPr fullCalcOnLoad="1"/>
</workbook>
</file>

<file path=xl/sharedStrings.xml><?xml version="1.0" encoding="utf-8"?>
<sst xmlns="http://schemas.openxmlformats.org/spreadsheetml/2006/main" count="242" uniqueCount="177">
  <si>
    <t/>
  </si>
  <si>
    <t>BROJ KONTA</t>
  </si>
  <si>
    <t>VRSTA PRIHODA / PRIMITAKA</t>
  </si>
  <si>
    <t>IZVRŠENJE</t>
  </si>
  <si>
    <t>PLAN</t>
  </si>
  <si>
    <t>PROJEKCIJA</t>
  </si>
  <si>
    <t>INDEKS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</si>
  <si>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</si>
  <si>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</si>
  <si>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</si>
  <si>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</si>
  <si>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</si>
  <si>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</si>
  <si>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</si>
  <si>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</si>
  <si>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</si>
  <si>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01.01.2019. - 31.12.2019.</t>
  </si>
  <si>
    <t>2020</t>
  </si>
  <si>
    <t>2021</t>
  </si>
  <si>
    <t>2022</t>
  </si>
  <si>
    <t>2023</t>
  </si>
  <si>
    <t>2/1</t>
  </si>
  <si>
    <t>3/2</t>
  </si>
  <si>
    <t>4/3</t>
  </si>
  <si>
    <t>5/4</t>
  </si>
  <si>
    <t>A. RAČUN PRIHODA I RASHODA</t>
  </si>
  <si>
    <t>Prihodi poslovanja</t>
  </si>
  <si>
    <t>Prihodi od prodaje nefinancijske imovine</t>
  </si>
  <si>
    <t>Rashodi poslovanja</t>
  </si>
  <si>
    <t>Rashodi za nabavu nefinancijske imovine</t>
  </si>
  <si>
    <t>RAZLIKA − MANJAK</t>
  </si>
  <si>
    <t>Primici od financijske imovine i zaduživanja</t>
  </si>
  <si>
    <t>Izdaci za financijsku imovinu i otplate zajmova</t>
  </si>
  <si>
    <t>NETO ZADUŽIVANJE / FINANCIRANJE</t>
  </si>
  <si>
    <t>61</t>
  </si>
  <si>
    <t>Prihodi od poreza</t>
  </si>
  <si>
    <t>611</t>
  </si>
  <si>
    <t>Porez i prirez na dohodak</t>
  </si>
  <si>
    <t>613</t>
  </si>
  <si>
    <t>Porezi na imovinu</t>
  </si>
  <si>
    <t>614</t>
  </si>
  <si>
    <t>Porezi na robu i usluge</t>
  </si>
  <si>
    <t>63</t>
  </si>
  <si>
    <t>Pomoći iz inozemstva i od subjekata unutar općeg proračuna</t>
  </si>
  <si>
    <t>633</t>
  </si>
  <si>
    <t>Pomoći proračunu iz drugih proračuna</t>
  </si>
  <si>
    <t>634</t>
  </si>
  <si>
    <t>Pomoći od izvanproračunskih korisnika</t>
  </si>
  <si>
    <t>636</t>
  </si>
  <si>
    <t>Pomoći proračunskim korisnicima iz proračuna koji im nije nadležan</t>
  </si>
  <si>
    <t>638</t>
  </si>
  <si>
    <t>Pomoći temeljem prijenosa EU sredstava</t>
  </si>
  <si>
    <t>64</t>
  </si>
  <si>
    <t>Prihodi od imovine</t>
  </si>
  <si>
    <t>641</t>
  </si>
  <si>
    <t>Prihodi od financijske imovine</t>
  </si>
  <si>
    <t>642</t>
  </si>
  <si>
    <t>Prihodi od nefinancijske imovine</t>
  </si>
  <si>
    <t>65</t>
  </si>
  <si>
    <t>Prihodi od upravnih i administrativnih pristojbi, pristojbi po posebnim propisima i naknada</t>
  </si>
  <si>
    <t>651</t>
  </si>
  <si>
    <t>Upravne i administrativne pristojbe</t>
  </si>
  <si>
    <t>652</t>
  </si>
  <si>
    <t>Prihodi po posebnim propisima</t>
  </si>
  <si>
    <t>653</t>
  </si>
  <si>
    <t xml:space="preserve">Komunalni doprinosi i naknade                                                                       </t>
  </si>
  <si>
    <t>66</t>
  </si>
  <si>
    <t>Prihodi od prodaje proizvoda i robe te pruženih usluga i prihodi od donacija</t>
  </si>
  <si>
    <t>661</t>
  </si>
  <si>
    <t>Prihodi od prodaje proizvoda i robe te pruženih usluga</t>
  </si>
  <si>
    <t>663</t>
  </si>
  <si>
    <t>Donacije od pravnih i fizičkih osoba izvan općeg proračuna</t>
  </si>
  <si>
    <t>68</t>
  </si>
  <si>
    <t xml:space="preserve">Kazne, upravne mjere i ostali prihodi                                                               </t>
  </si>
  <si>
    <t>71</t>
  </si>
  <si>
    <t>Prihodi od prodaje neproizvedene dugotrajne imovine</t>
  </si>
  <si>
    <t>711</t>
  </si>
  <si>
    <t>Prihodi od prodaje materijalne imovine - prirodnih bogatstava</t>
  </si>
  <si>
    <t>72</t>
  </si>
  <si>
    <t>Prihodi od prodaje proizvedene dugotrajne imovine</t>
  </si>
  <si>
    <t>721</t>
  </si>
  <si>
    <t>Prihodi od prodaje građevinskih objekata</t>
  </si>
  <si>
    <t>31</t>
  </si>
  <si>
    <t>Rashodi za zaposlene</t>
  </si>
  <si>
    <t>311</t>
  </si>
  <si>
    <t>Plaće (Bruto)</t>
  </si>
  <si>
    <t>312</t>
  </si>
  <si>
    <t>Ostali rashodi za zaposlene</t>
  </si>
  <si>
    <t>313</t>
  </si>
  <si>
    <t>Doprinosi na plaće</t>
  </si>
  <si>
    <t>32</t>
  </si>
  <si>
    <t>Materijalni rashodi</t>
  </si>
  <si>
    <t>321</t>
  </si>
  <si>
    <t>Naknade troškova zaposlenima</t>
  </si>
  <si>
    <t>322</t>
  </si>
  <si>
    <t>Rashodi za materijal i energiju</t>
  </si>
  <si>
    <t>323</t>
  </si>
  <si>
    <t>Rashodi za usluge</t>
  </si>
  <si>
    <t>329</t>
  </si>
  <si>
    <t>Ostali nespomenuti rashodi poslovanja</t>
  </si>
  <si>
    <t>34</t>
  </si>
  <si>
    <t>Financijski rashodi</t>
  </si>
  <si>
    <t>342</t>
  </si>
  <si>
    <t>Kamate za primljene kredite i zajmove</t>
  </si>
  <si>
    <t>343</t>
  </si>
  <si>
    <t>Ostali financijski rashodi</t>
  </si>
  <si>
    <t>36</t>
  </si>
  <si>
    <t>Pomoći dane u inozemstvo i unutar općeg proračuna</t>
  </si>
  <si>
    <t>363</t>
  </si>
  <si>
    <t>Pomoći unutar općeg proračuna</t>
  </si>
  <si>
    <t>366</t>
  </si>
  <si>
    <t>Pomoći proračunskim korisnicima drugih proračuna</t>
  </si>
  <si>
    <t>37</t>
  </si>
  <si>
    <t>Naknade građanima i kućanstvima na temelju osiguranja i druge naknade</t>
  </si>
  <si>
    <t>372</t>
  </si>
  <si>
    <t>Ostale naknade građanima i kućanstvima iz proračuna</t>
  </si>
  <si>
    <t>38</t>
  </si>
  <si>
    <t>Ostali rashodi</t>
  </si>
  <si>
    <t>381</t>
  </si>
  <si>
    <t>Tekuće donacije</t>
  </si>
  <si>
    <t>382</t>
  </si>
  <si>
    <t>Kapitalne donacije</t>
  </si>
  <si>
    <t>383</t>
  </si>
  <si>
    <t>Kazne, penali i naknade štete</t>
  </si>
  <si>
    <t>41</t>
  </si>
  <si>
    <t>Rashodi za nabavu neproizvedene dugotrajne imovine</t>
  </si>
  <si>
    <t>411</t>
  </si>
  <si>
    <t>Materijalna imovina - prirodna bogatstva</t>
  </si>
  <si>
    <t>412</t>
  </si>
  <si>
    <t>Nematerijalna imovina</t>
  </si>
  <si>
    <t>42</t>
  </si>
  <si>
    <t>Rashodi za nabavu proizvedene dugotrajne imovine</t>
  </si>
  <si>
    <t>421</t>
  </si>
  <si>
    <t>Građevinski objekti</t>
  </si>
  <si>
    <t>422</t>
  </si>
  <si>
    <t>Postrojenja i oprema</t>
  </si>
  <si>
    <t>426</t>
  </si>
  <si>
    <t>Nematerijalna proizvedena imovina</t>
  </si>
  <si>
    <t>45</t>
  </si>
  <si>
    <t>Rashodi za dodatna ulaganja na nefinancijskoj imovini</t>
  </si>
  <si>
    <t>451</t>
  </si>
  <si>
    <t>Dodatna ulaganja na građevinskim objektima</t>
  </si>
  <si>
    <t>84</t>
  </si>
  <si>
    <t>Primici od zaduživanja</t>
  </si>
  <si>
    <t>844</t>
  </si>
  <si>
    <t>Primljeni krediti i zajmovi od kreditnih i ostalih financijskih institucija izvan javnog sektora</t>
  </si>
  <si>
    <t>54</t>
  </si>
  <si>
    <t>Izdaci za otplatu glavnice primljenih kredita i zajmova</t>
  </si>
  <si>
    <t>544</t>
  </si>
  <si>
    <t>Otplata glavnice primljenih kredita i zajmova od kreditnih i ostalih financijskih institucija izvan</t>
  </si>
  <si>
    <t xml:space="preserve">C. RASPOLOŽIVA SREDSTVA IZ PRETHODNIH GODINA  </t>
  </si>
  <si>
    <t>Vlastiti izvori</t>
  </si>
  <si>
    <t>92</t>
  </si>
  <si>
    <t>Rezultat poslovanja</t>
  </si>
  <si>
    <t>922</t>
  </si>
  <si>
    <t>Višak/manjak prihoda</t>
  </si>
  <si>
    <t>B. RAČUN  FINANCIRANJA</t>
  </si>
  <si>
    <t>C. RASPOLOŽIVA SREDSTVA IZ PRETHODNIH GODINA</t>
  </si>
  <si>
    <t xml:space="preserve">VIŠAK / MANJAK + NETO ZADUŽIVANJA / </t>
  </si>
  <si>
    <t xml:space="preserve">FINANCIRANJA + RASPOLOŽIVA SREDSTVA </t>
  </si>
  <si>
    <t>IZ PRETHODNIH GODINA</t>
  </si>
  <si>
    <t>(VIŠAK MANJAK PRIHODA I REZERVIRANJA</t>
  </si>
  <si>
    <t>9 Vlastiti izvori</t>
  </si>
  <si>
    <t>Članak 2.</t>
  </si>
  <si>
    <t xml:space="preserve">        Prihodi i rashodi te primici i izdaci po ekonomskoj klasifikaciji utvrđeni su u Računu prihoda i rashodi i Računu financiranja u Proračunu za 2021. i projekcijama za 2022. i 2023. godinu, kako slijedi:</t>
  </si>
  <si>
    <t>I. OPĆI DIO</t>
  </si>
  <si>
    <t>B. RAČUN FINANCIRANJA</t>
  </si>
  <si>
    <t>Ostali prihodi</t>
  </si>
  <si>
    <t>Prihodi od prodaje uredske opreme</t>
  </si>
  <si>
    <t>Subvencije</t>
  </si>
  <si>
    <t>Subvencije trgovačkim društvima, zadrugama, poljoprivrednicima i obrtnicima</t>
  </si>
  <si>
    <t>Naknade građanima i kučanstvima na temelju bolesti i invaliditeta</t>
  </si>
  <si>
    <t>Prijevozna sredstva</t>
  </si>
  <si>
    <t xml:space="preserve">             Na temelju članka 39. Zakona o proračunu ("Narodne novine" broj 87/08., 136/12. i 15/15) i članka 32. Statuta Općine Kloštar Podravski ("Službeni glasnik Koprivničko-križevačke županije"</t>
  </si>
  <si>
    <t xml:space="preserve">             Proračun Općine Kloštar Podravski za 2021. godinu (u daljnjem tekstu: Proračun) i projekcije za 2022. i 2023. godinu sastoji se od:</t>
  </si>
  <si>
    <t>6/13, 3/18. i 7/20) Općinsko vijeće Općine Kloštar Podravski,  na 34. sjednici održanoj 29. prosinca 2020. donijelo je</t>
  </si>
  <si>
    <t xml:space="preserve"> PRORAČUN OPĆINE KLOŠTAR PODRAVSKI ZA 2021. I PROJEKCIJE ZA 2022. I 2023. GODINU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</si>
</sst>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dd\.mm\.yyyy"/>
    <numFmt numFmtId="175" formatCode="0.0"/>
  </numFmts>
  <fonts count="46">
    <font>
      <sz val="10"/>
      <name val="Arial"/>
      <family val="0"/>
    </font>
    <font>
      <b/>
      <sz val="10"/>
      <name val="Arial"/>
      <family val="0"/>
    </font>
    <font>
      <b/>
      <sz val="10"/>
      <color indexed="9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0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1" fillId="33" borderId="0" xfId="0" applyFont="1" applyFill="1" applyAlignment="1">
      <alignment/>
    </xf>
    <xf numFmtId="4" fontId="2" fillId="34" borderId="0" xfId="0" applyNumberFormat="1" applyFont="1" applyFill="1" applyAlignment="1">
      <alignment/>
    </xf>
    <xf numFmtId="4" fontId="2" fillId="35" borderId="0" xfId="0" applyNumberFormat="1" applyFont="1" applyFill="1" applyAlignment="1">
      <alignment/>
    </xf>
    <xf numFmtId="0" fontId="1" fillId="33" borderId="0" xfId="0" applyFont="1" applyFill="1" applyBorder="1" applyAlignment="1" applyProtection="1">
      <alignment horizontal="center"/>
      <protection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Alignment="1">
      <alignment/>
    </xf>
    <xf numFmtId="4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 applyProtection="1">
      <alignment horizontal="right"/>
      <protection/>
    </xf>
    <xf numFmtId="20" fontId="5" fillId="0" borderId="0" xfId="0" applyNumberFormat="1" applyFont="1" applyBorder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 horizontal="right"/>
      <protection/>
    </xf>
    <xf numFmtId="174" fontId="0" fillId="0" borderId="0" xfId="0" applyNumberFormat="1" applyFont="1" applyBorder="1" applyAlignment="1" applyProtection="1">
      <alignment horizontal="left"/>
      <protection/>
    </xf>
    <xf numFmtId="20" fontId="0" fillId="0" borderId="0" xfId="0" applyNumberFormat="1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/>
      <protection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2" fillId="35" borderId="0" xfId="0" applyNumberFormat="1" applyFont="1" applyFill="1" applyAlignment="1">
      <alignment/>
    </xf>
    <xf numFmtId="3" fontId="2" fillId="34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1" fillId="33" borderId="0" xfId="0" applyFont="1" applyFill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4" fontId="2" fillId="34" borderId="0" xfId="0" applyNumberFormat="1" applyFont="1" applyFill="1" applyAlignment="1">
      <alignment/>
    </xf>
    <xf numFmtId="0" fontId="5" fillId="0" borderId="0" xfId="0" applyFont="1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zoomScalePageLayoutView="0" workbookViewId="0" topLeftCell="A2">
      <selection activeCell="A17" sqref="A1:L42"/>
    </sheetView>
  </sheetViews>
  <sheetFormatPr defaultColWidth="9.140625" defaultRowHeight="12.75"/>
  <cols>
    <col min="1" max="1" width="56.8515625" style="0" customWidth="1"/>
    <col min="2" max="2" width="43.7109375" style="0" customWidth="1"/>
    <col min="3" max="3" width="23.57421875" style="0" customWidth="1"/>
    <col min="4" max="4" width="13.8515625" style="0" customWidth="1"/>
    <col min="5" max="5" width="16.00390625" style="0" customWidth="1"/>
    <col min="6" max="7" width="13.8515625" style="0" customWidth="1"/>
    <col min="8" max="8" width="11.28125" style="0" customWidth="1"/>
    <col min="9" max="9" width="12.00390625" style="0" customWidth="1"/>
    <col min="10" max="10" width="7.8515625" style="0" customWidth="1"/>
    <col min="11" max="11" width="8.00390625" style="0" customWidth="1"/>
  </cols>
  <sheetData>
    <row r="1" spans="1:11" ht="15">
      <c r="A1" s="15" t="s">
        <v>173</v>
      </c>
      <c r="B1" s="18"/>
      <c r="C1" s="19"/>
      <c r="D1" s="20"/>
      <c r="E1" s="21"/>
      <c r="F1" s="19"/>
      <c r="G1" s="19"/>
      <c r="H1" s="19"/>
      <c r="I1" s="19"/>
      <c r="J1" s="19"/>
      <c r="K1" s="19"/>
    </row>
    <row r="2" spans="1:11" ht="15">
      <c r="A2" s="15" t="s">
        <v>175</v>
      </c>
      <c r="B2" s="15"/>
      <c r="C2" s="19"/>
      <c r="D2" s="20"/>
      <c r="E2" s="22"/>
      <c r="F2" s="19"/>
      <c r="G2" s="19"/>
      <c r="H2" s="19"/>
      <c r="I2" s="19"/>
      <c r="J2" s="19"/>
      <c r="K2" s="19"/>
    </row>
    <row r="3" spans="1:11" ht="12">
      <c r="A3" s="37"/>
      <c r="B3" s="37"/>
      <c r="C3" s="19"/>
      <c r="D3" s="19"/>
      <c r="E3" s="19"/>
      <c r="F3" s="19"/>
      <c r="G3" s="19"/>
      <c r="H3" s="19"/>
      <c r="I3" s="19"/>
      <c r="J3" s="19"/>
      <c r="K3" s="19"/>
    </row>
    <row r="4" spans="1:11" ht="12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12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ht="12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12">
      <c r="A7" s="37"/>
      <c r="B7" s="37"/>
      <c r="C7" s="19"/>
      <c r="D7" s="19"/>
      <c r="E7" s="19"/>
      <c r="F7" s="19"/>
      <c r="G7" s="19"/>
      <c r="H7" s="19"/>
      <c r="I7" s="19"/>
      <c r="J7" s="19"/>
      <c r="K7" s="19"/>
    </row>
    <row r="8" spans="1:11" ht="18">
      <c r="A8" s="39" t="s">
        <v>176</v>
      </c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1:11" ht="12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5">
      <c r="A10" s="16" t="s">
        <v>165</v>
      </c>
      <c r="B10" s="38"/>
      <c r="C10" s="37"/>
      <c r="D10" s="37"/>
      <c r="E10" s="37"/>
      <c r="F10" s="37"/>
      <c r="G10" s="19"/>
      <c r="H10" s="19"/>
      <c r="I10" s="19"/>
      <c r="J10" s="19"/>
      <c r="K10" s="19"/>
    </row>
    <row r="11" spans="1:11" ht="15">
      <c r="A11" s="16"/>
      <c r="B11" s="23"/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3.5">
      <c r="A12" s="8"/>
      <c r="B12" s="41"/>
      <c r="C12" s="40"/>
      <c r="D12" s="40"/>
      <c r="E12" s="40"/>
      <c r="F12" s="40"/>
      <c r="G12" s="8"/>
      <c r="H12" s="8"/>
      <c r="I12" s="8"/>
      <c r="J12" s="8"/>
      <c r="K12" s="8"/>
    </row>
    <row r="13" spans="1:11" ht="15">
      <c r="A13" s="12" t="s">
        <v>174</v>
      </c>
      <c r="B13" s="9"/>
      <c r="C13" s="8"/>
      <c r="D13" s="8"/>
      <c r="E13" s="8"/>
      <c r="F13" s="8"/>
      <c r="G13" s="8"/>
      <c r="H13" s="8"/>
      <c r="I13" s="8"/>
      <c r="J13" s="8"/>
      <c r="K13" s="8"/>
    </row>
    <row r="14" spans="1:11" ht="13.5">
      <c r="A14" s="8"/>
      <c r="B14" s="9"/>
      <c r="C14" s="8"/>
      <c r="D14" s="8"/>
      <c r="E14" s="8"/>
      <c r="F14" s="8"/>
      <c r="G14" s="8"/>
      <c r="H14" s="8"/>
      <c r="I14" s="8"/>
      <c r="J14" s="8"/>
      <c r="K14" s="8"/>
    </row>
    <row r="15" spans="1:11" ht="13.5">
      <c r="A15" s="8"/>
      <c r="B15" s="9"/>
      <c r="C15" s="8"/>
      <c r="D15" s="8"/>
      <c r="E15" s="8"/>
      <c r="F15" s="8"/>
      <c r="G15" s="8"/>
      <c r="H15" s="8"/>
      <c r="I15" s="8"/>
      <c r="J15" s="8"/>
      <c r="K15" s="8"/>
    </row>
    <row r="16" spans="1:11" ht="13.5">
      <c r="A16" s="8"/>
      <c r="B16" s="9"/>
      <c r="C16" s="8"/>
      <c r="D16" s="8"/>
      <c r="E16" s="8"/>
      <c r="F16" s="8"/>
      <c r="G16" s="8"/>
      <c r="H16" s="8"/>
      <c r="I16" s="8"/>
      <c r="J16" s="8"/>
      <c r="K16" s="8"/>
    </row>
    <row r="17" spans="1:11" ht="13.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ht="13.5">
      <c r="A18" s="8"/>
      <c r="B18" s="8"/>
      <c r="C18" s="9" t="s">
        <v>3</v>
      </c>
      <c r="D18" s="9" t="s">
        <v>4</v>
      </c>
      <c r="E18" s="9" t="s">
        <v>4</v>
      </c>
      <c r="F18" s="9" t="s">
        <v>5</v>
      </c>
      <c r="G18" s="9" t="s">
        <v>5</v>
      </c>
      <c r="H18" s="9" t="s">
        <v>6</v>
      </c>
      <c r="I18" s="9" t="s">
        <v>6</v>
      </c>
      <c r="J18" s="9" t="s">
        <v>6</v>
      </c>
      <c r="K18" s="9" t="s">
        <v>6</v>
      </c>
    </row>
    <row r="19" spans="1:11" ht="13.5">
      <c r="A19" s="8"/>
      <c r="B19" s="8"/>
      <c r="C19" s="9" t="s">
        <v>7</v>
      </c>
      <c r="D19" s="9" t="s">
        <v>8</v>
      </c>
      <c r="E19" s="9" t="s">
        <v>9</v>
      </c>
      <c r="F19" s="9" t="s">
        <v>10</v>
      </c>
      <c r="G19" s="9" t="s">
        <v>11</v>
      </c>
      <c r="H19" s="9" t="s">
        <v>12</v>
      </c>
      <c r="I19" s="9" t="s">
        <v>13</v>
      </c>
      <c r="J19" s="9" t="s">
        <v>14</v>
      </c>
      <c r="K19" s="9" t="s">
        <v>15</v>
      </c>
    </row>
    <row r="20" spans="1:11" ht="13.5">
      <c r="A20" s="10" t="s">
        <v>1</v>
      </c>
      <c r="B20" s="8"/>
      <c r="C20" s="9" t="s">
        <v>16</v>
      </c>
      <c r="D20" s="9" t="s">
        <v>17</v>
      </c>
      <c r="E20" s="9" t="s">
        <v>18</v>
      </c>
      <c r="F20" s="9" t="s">
        <v>19</v>
      </c>
      <c r="G20" s="9" t="s">
        <v>20</v>
      </c>
      <c r="H20" s="9" t="s">
        <v>21</v>
      </c>
      <c r="I20" s="9" t="s">
        <v>22</v>
      </c>
      <c r="J20" s="9" t="s">
        <v>23</v>
      </c>
      <c r="K20" s="9" t="s">
        <v>24</v>
      </c>
    </row>
    <row r="21" spans="1:11" ht="13.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1:11" ht="13.5">
      <c r="A22" s="36" t="s">
        <v>25</v>
      </c>
      <c r="B22" s="36" t="s">
        <v>0</v>
      </c>
      <c r="C22" s="8"/>
      <c r="D22" s="8"/>
      <c r="E22" s="8"/>
      <c r="F22" s="8"/>
      <c r="G22" s="8"/>
      <c r="H22" s="8"/>
      <c r="I22" s="8"/>
      <c r="J22" s="8"/>
      <c r="K22" s="8"/>
    </row>
    <row r="23" spans="1:11" ht="13.5">
      <c r="A23" s="8" t="s">
        <v>12</v>
      </c>
      <c r="B23" s="8" t="s">
        <v>26</v>
      </c>
      <c r="C23" s="11">
        <f>'Analitika proračuna'!C10</f>
        <v>11784619</v>
      </c>
      <c r="D23" s="11">
        <f>'Analitika proračuna'!D10</f>
        <v>16305496</v>
      </c>
      <c r="E23" s="11">
        <f>'Analitika proračuna'!E10</f>
        <v>19319600</v>
      </c>
      <c r="F23" s="11">
        <f>'Analitika proračuna'!F10</f>
        <v>13625600</v>
      </c>
      <c r="G23" s="11">
        <f>'Analitika proračuna'!G10</f>
        <v>13695600</v>
      </c>
      <c r="H23" s="11">
        <f aca="true" t="shared" si="0" ref="H23:K27">D23/C23*100</f>
        <v>138.36252152063636</v>
      </c>
      <c r="I23" s="11">
        <f t="shared" si="0"/>
        <v>118.48520278070657</v>
      </c>
      <c r="J23" s="11">
        <f t="shared" si="0"/>
        <v>70.5273401105613</v>
      </c>
      <c r="K23" s="11">
        <f t="shared" si="0"/>
        <v>100.51373884452795</v>
      </c>
    </row>
    <row r="24" spans="1:11" ht="13.5">
      <c r="A24" s="8" t="s">
        <v>13</v>
      </c>
      <c r="B24" s="8" t="s">
        <v>27</v>
      </c>
      <c r="C24" s="11">
        <f>'Analitika proračuna'!C32</f>
        <v>2492</v>
      </c>
      <c r="D24" s="11">
        <f>'Analitika proračuna'!D32</f>
        <v>100000</v>
      </c>
      <c r="E24" s="11">
        <f>'Analitika proračuna'!E32</f>
        <v>75000</v>
      </c>
      <c r="F24" s="11">
        <f>'Analitika proračuna'!F32</f>
        <v>75000</v>
      </c>
      <c r="G24" s="11">
        <f>'Analitika proračuna'!G32</f>
        <v>75000</v>
      </c>
      <c r="H24" s="11">
        <f t="shared" si="0"/>
        <v>4012.841091492777</v>
      </c>
      <c r="I24" s="11">
        <f t="shared" si="0"/>
        <v>75</v>
      </c>
      <c r="J24" s="11">
        <f t="shared" si="0"/>
        <v>100</v>
      </c>
      <c r="K24" s="11">
        <f t="shared" si="0"/>
        <v>100</v>
      </c>
    </row>
    <row r="25" spans="1:11" ht="13.5">
      <c r="A25" s="8" t="s">
        <v>9</v>
      </c>
      <c r="B25" s="8" t="s">
        <v>28</v>
      </c>
      <c r="C25" s="11">
        <f>'Analitika proračuna'!C38</f>
        <v>7034144</v>
      </c>
      <c r="D25" s="11">
        <f>'Analitika proračuna'!D38</f>
        <v>7346906</v>
      </c>
      <c r="E25" s="11">
        <f>'Analitika proračuna'!E38</f>
        <v>9350400</v>
      </c>
      <c r="F25" s="11">
        <f>'Analitika proračuna'!F38</f>
        <v>8508864</v>
      </c>
      <c r="G25" s="11">
        <f>'Analitika proračuna'!G38</f>
        <v>8321856</v>
      </c>
      <c r="H25" s="11">
        <f t="shared" si="0"/>
        <v>104.44634059240185</v>
      </c>
      <c r="I25" s="11">
        <f t="shared" si="0"/>
        <v>127.26990109850323</v>
      </c>
      <c r="J25" s="11">
        <f t="shared" si="0"/>
        <v>91</v>
      </c>
      <c r="K25" s="11">
        <f t="shared" si="0"/>
        <v>97.8021978021978</v>
      </c>
    </row>
    <row r="26" spans="1:11" ht="13.5">
      <c r="A26" s="8" t="s">
        <v>10</v>
      </c>
      <c r="B26" s="8" t="s">
        <v>29</v>
      </c>
      <c r="C26" s="11">
        <f>'Analitika proračuna'!C64</f>
        <v>4650191</v>
      </c>
      <c r="D26" s="11">
        <f>'Analitika proračuna'!D64</f>
        <v>10599590</v>
      </c>
      <c r="E26" s="11">
        <f>'Analitika proračuna'!E64</f>
        <v>18843300</v>
      </c>
      <c r="F26" s="11">
        <f>'Analitika proračuna'!F64</f>
        <v>5499403</v>
      </c>
      <c r="G26" s="11">
        <f>'Analitika proračuna'!G64</f>
        <v>5378537</v>
      </c>
      <c r="H26" s="11">
        <f t="shared" si="0"/>
        <v>227.93880939514096</v>
      </c>
      <c r="I26" s="11">
        <f t="shared" si="0"/>
        <v>177.77385729070653</v>
      </c>
      <c r="J26" s="11">
        <f t="shared" si="0"/>
        <v>29.184925145807796</v>
      </c>
      <c r="K26" s="11">
        <f t="shared" si="0"/>
        <v>97.8021978021978</v>
      </c>
    </row>
    <row r="27" spans="1:11" ht="13.5">
      <c r="A27" s="40" t="s">
        <v>30</v>
      </c>
      <c r="B27" s="40" t="s">
        <v>0</v>
      </c>
      <c r="C27" s="11">
        <f>C23+C24-C25-C26</f>
        <v>102776</v>
      </c>
      <c r="D27" s="11">
        <f>D23+D24-D25-D26</f>
        <v>-1541000</v>
      </c>
      <c r="E27" s="11">
        <f>E23+E24-E25-E26</f>
        <v>-8799100</v>
      </c>
      <c r="F27" s="11">
        <f>F23+F24-F25-F26</f>
        <v>-307667</v>
      </c>
      <c r="G27" s="11">
        <f>G23+G24-G25-G26</f>
        <v>70207</v>
      </c>
      <c r="H27" s="11">
        <f t="shared" si="0"/>
        <v>-1499.377286526037</v>
      </c>
      <c r="I27" s="11">
        <f t="shared" si="0"/>
        <v>570.9993510707333</v>
      </c>
      <c r="J27" s="11">
        <f t="shared" si="0"/>
        <v>3.4965735132002136</v>
      </c>
      <c r="K27" s="11">
        <f t="shared" si="0"/>
        <v>-22.81915187524174</v>
      </c>
    </row>
    <row r="28" spans="1:11" ht="13.5">
      <c r="A28" s="8"/>
      <c r="B28" s="8"/>
      <c r="C28" s="11"/>
      <c r="D28" s="11"/>
      <c r="E28" s="11"/>
      <c r="F28" s="11"/>
      <c r="G28" s="11"/>
      <c r="H28" s="11"/>
      <c r="I28" s="11"/>
      <c r="J28" s="11"/>
      <c r="K28" s="11"/>
    </row>
    <row r="29" spans="1:11" ht="13.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1" ht="13.5">
      <c r="A30" s="36" t="s">
        <v>156</v>
      </c>
      <c r="B30" s="36" t="s">
        <v>0</v>
      </c>
      <c r="C30" s="8"/>
      <c r="D30" s="8"/>
      <c r="E30" s="8"/>
      <c r="F30" s="8"/>
      <c r="G30" s="8"/>
      <c r="H30" s="8"/>
      <c r="I30" s="8"/>
      <c r="J30" s="8"/>
      <c r="K30" s="8"/>
    </row>
    <row r="31" spans="1:11" ht="13.5">
      <c r="A31" s="8" t="s">
        <v>14</v>
      </c>
      <c r="B31" s="8" t="s">
        <v>31</v>
      </c>
      <c r="C31" s="11">
        <f>'Analitika proračuna'!C76</f>
        <v>1272537</v>
      </c>
      <c r="D31" s="11">
        <f>'Analitika proračuna'!D76</f>
        <v>3050000</v>
      </c>
      <c r="E31" s="11">
        <f>'Analitika proračuna'!E76</f>
        <v>6000000</v>
      </c>
      <c r="F31" s="11">
        <f>'Analitika proračuna'!F76</f>
        <v>1035667</v>
      </c>
      <c r="G31" s="11">
        <f>'Analitika proračuna'!G76</f>
        <v>641793</v>
      </c>
      <c r="H31" s="11">
        <f aca="true" t="shared" si="1" ref="H31:J33">D31/C31*100</f>
        <v>239.67868910687864</v>
      </c>
      <c r="I31" s="11">
        <f t="shared" si="1"/>
        <v>196.72131147540983</v>
      </c>
      <c r="J31" s="11">
        <f t="shared" si="1"/>
        <v>17.261116666666666</v>
      </c>
      <c r="K31" s="11"/>
    </row>
    <row r="32" spans="1:11" ht="13.5">
      <c r="A32" s="8" t="s">
        <v>11</v>
      </c>
      <c r="B32" s="8" t="s">
        <v>32</v>
      </c>
      <c r="C32" s="11">
        <f>'Analitika proračuna'!C79</f>
        <v>960048</v>
      </c>
      <c r="D32" s="11">
        <f>'Analitika proračuna'!D79</f>
        <v>3000000</v>
      </c>
      <c r="E32" s="11">
        <f>'Analitika proračuna'!E79</f>
        <v>800000</v>
      </c>
      <c r="F32" s="11">
        <f>'Analitika proračuna'!F79</f>
        <v>728000</v>
      </c>
      <c r="G32" s="11">
        <f>'Analitika proračuna'!G79</f>
        <v>712000</v>
      </c>
      <c r="H32" s="11">
        <f t="shared" si="1"/>
        <v>312.48437578121093</v>
      </c>
      <c r="I32" s="11">
        <f t="shared" si="1"/>
        <v>26.666666666666668</v>
      </c>
      <c r="J32" s="11">
        <f t="shared" si="1"/>
        <v>91</v>
      </c>
      <c r="K32" s="11">
        <f>G32/F32*100</f>
        <v>97.8021978021978</v>
      </c>
    </row>
    <row r="33" spans="1:11" ht="13.5">
      <c r="A33" s="40" t="s">
        <v>33</v>
      </c>
      <c r="B33" s="40" t="s">
        <v>0</v>
      </c>
      <c r="C33" s="11">
        <f>C31-C32</f>
        <v>312489</v>
      </c>
      <c r="D33" s="11">
        <f>D31-D32</f>
        <v>50000</v>
      </c>
      <c r="E33" s="11">
        <f>E31-E32</f>
        <v>5200000</v>
      </c>
      <c r="F33" s="11">
        <f>F31-F32</f>
        <v>307667</v>
      </c>
      <c r="G33" s="11">
        <f>G31-G32</f>
        <v>-70207</v>
      </c>
      <c r="H33" s="11">
        <f t="shared" si="1"/>
        <v>16.000563219825338</v>
      </c>
      <c r="I33" s="11">
        <f t="shared" si="1"/>
        <v>10400</v>
      </c>
      <c r="J33" s="11">
        <f t="shared" si="1"/>
        <v>5.916673076923077</v>
      </c>
      <c r="K33" s="11">
        <f>G33/F33*100</f>
        <v>-22.81915187524174</v>
      </c>
    </row>
    <row r="34" spans="1:11" ht="13.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1:11" ht="13.5">
      <c r="A35" s="36" t="s">
        <v>157</v>
      </c>
      <c r="B35" s="36"/>
      <c r="C35" s="8"/>
      <c r="D35" s="8"/>
      <c r="E35" s="8"/>
      <c r="F35" s="8"/>
      <c r="G35" s="8"/>
      <c r="H35" s="8"/>
      <c r="I35" s="8"/>
      <c r="J35" s="8"/>
      <c r="K35" s="8"/>
    </row>
    <row r="36" spans="1:11" ht="13.5">
      <c r="A36" s="8" t="s">
        <v>161</v>
      </c>
      <c r="B36" s="8"/>
      <c r="C36" s="8"/>
      <c r="D36" s="11"/>
      <c r="E36" s="11"/>
      <c r="F36" s="11"/>
      <c r="G36" s="11"/>
      <c r="H36" s="11"/>
      <c r="I36" s="8"/>
      <c r="J36" s="8"/>
      <c r="K36" s="8"/>
    </row>
    <row r="37" spans="1:11" ht="13.5">
      <c r="A37" s="40" t="s">
        <v>162</v>
      </c>
      <c r="B37" s="40"/>
      <c r="C37" s="11">
        <f>C27+C33</f>
        <v>415265</v>
      </c>
      <c r="D37" s="11">
        <f>D27+D33</f>
        <v>-1491000</v>
      </c>
      <c r="E37" s="11">
        <f>E27+E33</f>
        <v>-3599100</v>
      </c>
      <c r="F37" s="11">
        <f>F27+F33</f>
        <v>0</v>
      </c>
      <c r="G37" s="11">
        <f>G27+G33</f>
        <v>0</v>
      </c>
      <c r="H37" s="11">
        <v>0</v>
      </c>
      <c r="I37" s="11">
        <v>0</v>
      </c>
      <c r="J37" s="11">
        <v>0</v>
      </c>
      <c r="K37" s="17">
        <v>0</v>
      </c>
    </row>
    <row r="38" spans="1:11" ht="13.5">
      <c r="A38" s="8"/>
      <c r="B38" s="8"/>
      <c r="C38" s="11"/>
      <c r="D38" s="11"/>
      <c r="E38" s="11"/>
      <c r="F38" s="11"/>
      <c r="G38" s="11"/>
      <c r="H38" s="11"/>
      <c r="I38" s="11"/>
      <c r="J38" s="11"/>
      <c r="K38" s="17"/>
    </row>
    <row r="39" spans="1:11" ht="13.5">
      <c r="A39" s="8"/>
      <c r="B39" s="8"/>
      <c r="C39" s="11"/>
      <c r="D39" s="11"/>
      <c r="E39" s="11"/>
      <c r="F39" s="11"/>
      <c r="G39" s="11"/>
      <c r="H39" s="8"/>
      <c r="I39" s="8"/>
      <c r="J39" s="8"/>
      <c r="K39" s="8"/>
    </row>
    <row r="40" spans="1:11" ht="13.5">
      <c r="A40" s="10" t="s">
        <v>158</v>
      </c>
      <c r="B40" s="10"/>
      <c r="C40" s="8"/>
      <c r="D40" s="8"/>
      <c r="E40" s="8"/>
      <c r="F40" s="8"/>
      <c r="G40" s="8"/>
      <c r="H40" s="8"/>
      <c r="I40" s="8"/>
      <c r="J40" s="8"/>
      <c r="K40" s="8"/>
    </row>
    <row r="41" spans="1:11" ht="13.5">
      <c r="A41" s="7" t="s">
        <v>159</v>
      </c>
      <c r="B41" s="7"/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</row>
    <row r="42" spans="1:11" ht="12.75">
      <c r="A42" s="7" t="s">
        <v>160</v>
      </c>
      <c r="B42" s="7"/>
      <c r="C42" s="19"/>
      <c r="D42" s="19"/>
      <c r="E42" s="19"/>
      <c r="F42" s="19"/>
      <c r="G42" s="19"/>
      <c r="H42" s="19"/>
      <c r="I42" s="19"/>
      <c r="J42" s="19"/>
      <c r="K42" s="19"/>
    </row>
    <row r="43" spans="1:2" ht="12.75">
      <c r="A43" s="7"/>
      <c r="B43" s="7"/>
    </row>
  </sheetData>
  <sheetProtection/>
  <mergeCells count="11">
    <mergeCell ref="A33:B33"/>
    <mergeCell ref="A35:B35"/>
    <mergeCell ref="A3:B3"/>
    <mergeCell ref="A7:B7"/>
    <mergeCell ref="B10:F10"/>
    <mergeCell ref="A8:K8"/>
    <mergeCell ref="A37:B37"/>
    <mergeCell ref="B12:F12"/>
    <mergeCell ref="A22:B22"/>
    <mergeCell ref="A27:B27"/>
    <mergeCell ref="A30:B30"/>
  </mergeCells>
  <printOptions/>
  <pageMargins left="0.75" right="0.75" top="1" bottom="1" header="0.5" footer="0.5"/>
  <pageSetup fitToHeight="0" fitToWidth="1" horizontalDpi="600" verticalDpi="600" orientation="landscape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1"/>
  <sheetViews>
    <sheetView zoomScalePageLayoutView="0" workbookViewId="0" topLeftCell="A1">
      <selection activeCell="A97" sqref="A97"/>
    </sheetView>
  </sheetViews>
  <sheetFormatPr defaultColWidth="9.140625" defaultRowHeight="12.75"/>
  <cols>
    <col min="1" max="1" width="14.28125" style="0" customWidth="1"/>
    <col min="2" max="2" width="87.28125" style="0" customWidth="1"/>
    <col min="3" max="3" width="23.8515625" style="0" customWidth="1"/>
    <col min="4" max="7" width="13.8515625" style="0" customWidth="1"/>
    <col min="8" max="8" width="8.8515625" style="0" customWidth="1"/>
    <col min="9" max="9" width="12.140625" style="0" customWidth="1"/>
    <col min="10" max="11" width="8.57421875" style="0" customWidth="1"/>
  </cols>
  <sheetData>
    <row r="1" spans="1:11" ht="15">
      <c r="A1" s="42" t="s">
        <v>163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5">
      <c r="A2" s="44" t="s">
        <v>0</v>
      </c>
      <c r="B2" s="44"/>
      <c r="C2" s="12"/>
      <c r="D2" s="13"/>
      <c r="E2" s="14"/>
      <c r="F2" s="12"/>
      <c r="G2" s="12"/>
      <c r="H2" s="12"/>
      <c r="I2" s="12"/>
      <c r="J2" s="12"/>
      <c r="K2" s="12"/>
    </row>
    <row r="3" spans="1:11" ht="15">
      <c r="A3" s="15" t="s">
        <v>164</v>
      </c>
      <c r="B3" s="15"/>
      <c r="C3" s="12"/>
      <c r="D3" s="12"/>
      <c r="E3" s="12"/>
      <c r="F3" s="12"/>
      <c r="G3" s="12"/>
      <c r="H3" s="12"/>
      <c r="I3" s="12"/>
      <c r="J3" s="12"/>
      <c r="K3" s="12"/>
    </row>
    <row r="4" spans="1:11" ht="15">
      <c r="A4" s="15"/>
      <c r="B4" s="15"/>
      <c r="C4" s="12"/>
      <c r="D4" s="12"/>
      <c r="E4" s="12"/>
      <c r="F4" s="12"/>
      <c r="G4" s="12"/>
      <c r="H4" s="12"/>
      <c r="I4" s="12"/>
      <c r="J4" s="12"/>
      <c r="K4" s="12"/>
    </row>
    <row r="5" spans="1:11" ht="15">
      <c r="A5" s="44"/>
      <c r="B5" s="44"/>
      <c r="C5" s="12"/>
      <c r="D5" s="12"/>
      <c r="E5" s="12"/>
      <c r="F5" s="12"/>
      <c r="G5" s="12"/>
      <c r="H5" s="12"/>
      <c r="I5" s="12"/>
      <c r="J5" s="12"/>
      <c r="K5" s="12"/>
    </row>
    <row r="6" spans="1:11" ht="12.75">
      <c r="A6" s="3" t="s">
        <v>0</v>
      </c>
      <c r="B6" s="3" t="s">
        <v>0</v>
      </c>
      <c r="C6" s="6" t="s">
        <v>3</v>
      </c>
      <c r="D6" s="6" t="s">
        <v>4</v>
      </c>
      <c r="E6" s="6" t="s">
        <v>4</v>
      </c>
      <c r="F6" s="6" t="s">
        <v>5</v>
      </c>
      <c r="G6" s="6" t="s">
        <v>5</v>
      </c>
      <c r="H6" s="6" t="s">
        <v>6</v>
      </c>
      <c r="I6" s="6" t="s">
        <v>6</v>
      </c>
      <c r="J6" s="6" t="s">
        <v>6</v>
      </c>
      <c r="K6" s="6" t="s">
        <v>6</v>
      </c>
    </row>
    <row r="7" spans="1:11" ht="12.75">
      <c r="A7" s="3" t="s">
        <v>0</v>
      </c>
      <c r="B7" s="3" t="s">
        <v>0</v>
      </c>
      <c r="C7" s="6" t="s">
        <v>7</v>
      </c>
      <c r="D7" s="6" t="s">
        <v>8</v>
      </c>
      <c r="E7" s="6" t="s">
        <v>9</v>
      </c>
      <c r="F7" s="6" t="s">
        <v>10</v>
      </c>
      <c r="G7" s="6" t="s">
        <v>11</v>
      </c>
      <c r="H7" s="6" t="s">
        <v>12</v>
      </c>
      <c r="I7" s="6" t="s">
        <v>13</v>
      </c>
      <c r="J7" s="6" t="s">
        <v>14</v>
      </c>
      <c r="K7" s="6" t="s">
        <v>15</v>
      </c>
    </row>
    <row r="8" spans="1:11" ht="12.75">
      <c r="A8" s="3" t="s">
        <v>1</v>
      </c>
      <c r="B8" s="3" t="s">
        <v>2</v>
      </c>
      <c r="C8" s="34" t="s">
        <v>16</v>
      </c>
      <c r="D8" s="6" t="s">
        <v>17</v>
      </c>
      <c r="E8" s="6" t="s">
        <v>18</v>
      </c>
      <c r="F8" s="6" t="s">
        <v>19</v>
      </c>
      <c r="G8" s="6" t="s">
        <v>20</v>
      </c>
      <c r="H8" s="6" t="s">
        <v>21</v>
      </c>
      <c r="I8" s="6" t="s">
        <v>22</v>
      </c>
      <c r="J8" s="6" t="s">
        <v>23</v>
      </c>
      <c r="K8" s="6" t="s">
        <v>24</v>
      </c>
    </row>
    <row r="9" spans="1:11" ht="12.75">
      <c r="A9" s="43" t="s">
        <v>25</v>
      </c>
      <c r="B9" s="43" t="s">
        <v>0</v>
      </c>
      <c r="C9" s="4"/>
      <c r="D9" s="4"/>
      <c r="E9" s="4"/>
      <c r="F9" s="4"/>
      <c r="G9" s="4"/>
      <c r="H9" s="4"/>
      <c r="I9" s="4"/>
      <c r="J9" s="4"/>
      <c r="K9" s="4"/>
    </row>
    <row r="10" spans="1:11" ht="12.75">
      <c r="A10" s="5" t="s">
        <v>12</v>
      </c>
      <c r="B10" s="5" t="s">
        <v>26</v>
      </c>
      <c r="C10" s="26">
        <f>C11+C15+C20+C23+C27+C30</f>
        <v>11784619</v>
      </c>
      <c r="D10" s="26">
        <f>D11+D15+D20+D23+D27+D30</f>
        <v>16305496</v>
      </c>
      <c r="E10" s="26">
        <f>E11+E15+E20+E23+E27+E30</f>
        <v>19319600</v>
      </c>
      <c r="F10" s="26">
        <f>F11+F15+F20+F23+F27+F30</f>
        <v>13625600</v>
      </c>
      <c r="G10" s="5">
        <f>G11+G15+G20+G23+G27+G30</f>
        <v>13695600</v>
      </c>
      <c r="H10" s="5">
        <f aca="true" t="shared" si="0" ref="H10:K11">D10/C10*100</f>
        <v>138.36252152063636</v>
      </c>
      <c r="I10" s="5">
        <f t="shared" si="0"/>
        <v>118.48520278070657</v>
      </c>
      <c r="J10" s="5">
        <f t="shared" si="0"/>
        <v>70.5273401105613</v>
      </c>
      <c r="K10" s="5">
        <f t="shared" si="0"/>
        <v>100.51373884452795</v>
      </c>
    </row>
    <row r="11" spans="1:11" ht="12.75">
      <c r="A11" s="2" t="s">
        <v>34</v>
      </c>
      <c r="B11" s="2" t="s">
        <v>35</v>
      </c>
      <c r="C11" s="24">
        <f>SUM(C12:C14)</f>
        <v>6878574</v>
      </c>
      <c r="D11" s="24">
        <f>SUM(D12:D14)</f>
        <v>2090000</v>
      </c>
      <c r="E11" s="24">
        <f>SUM(E12:E14)</f>
        <v>6651100</v>
      </c>
      <c r="F11" s="24">
        <v>6651100</v>
      </c>
      <c r="G11" s="24">
        <v>6651100</v>
      </c>
      <c r="H11" s="2">
        <f t="shared" si="0"/>
        <v>30.384204633111455</v>
      </c>
      <c r="I11" s="2">
        <f t="shared" si="0"/>
        <v>318.2344497607656</v>
      </c>
      <c r="J11" s="2">
        <f t="shared" si="0"/>
        <v>100</v>
      </c>
      <c r="K11" s="2">
        <f t="shared" si="0"/>
        <v>100</v>
      </c>
    </row>
    <row r="12" spans="1:9" ht="12">
      <c r="A12" s="1" t="s">
        <v>36</v>
      </c>
      <c r="B12" s="1" t="s">
        <v>37</v>
      </c>
      <c r="C12" s="25">
        <v>6647725</v>
      </c>
      <c r="D12" s="25">
        <v>1790000</v>
      </c>
      <c r="E12" s="25">
        <v>6480700</v>
      </c>
      <c r="F12" s="25"/>
      <c r="G12" s="25"/>
      <c r="H12" s="1"/>
      <c r="I12" s="1"/>
    </row>
    <row r="13" spans="1:9" ht="12">
      <c r="A13" s="1" t="s">
        <v>38</v>
      </c>
      <c r="B13" s="1" t="s">
        <v>39</v>
      </c>
      <c r="C13" s="25">
        <v>166057</v>
      </c>
      <c r="D13" s="25">
        <v>50000</v>
      </c>
      <c r="E13" s="25">
        <v>133000</v>
      </c>
      <c r="F13" s="25"/>
      <c r="G13" s="25"/>
      <c r="H13" s="1"/>
      <c r="I13" s="1"/>
    </row>
    <row r="14" spans="1:9" ht="12">
      <c r="A14" s="1" t="s">
        <v>40</v>
      </c>
      <c r="B14" s="1" t="s">
        <v>41</v>
      </c>
      <c r="C14" s="25">
        <v>64792</v>
      </c>
      <c r="D14" s="25">
        <v>250000</v>
      </c>
      <c r="E14" s="25">
        <v>37400</v>
      </c>
      <c r="F14" s="25"/>
      <c r="G14" s="25"/>
      <c r="H14" s="1"/>
      <c r="I14" s="1"/>
    </row>
    <row r="15" spans="1:11" ht="12.75">
      <c r="A15" s="2" t="s">
        <v>42</v>
      </c>
      <c r="B15" s="2" t="s">
        <v>43</v>
      </c>
      <c r="C15" s="24">
        <f>SUM(C16:C19)</f>
        <v>2175020</v>
      </c>
      <c r="D15" s="24">
        <f>SUM(D16:D19)</f>
        <v>10655496</v>
      </c>
      <c r="E15" s="24">
        <f>SUM(E16:E19)</f>
        <v>10194000</v>
      </c>
      <c r="F15" s="24">
        <v>4500000</v>
      </c>
      <c r="G15" s="24">
        <v>4570000</v>
      </c>
      <c r="H15" s="2">
        <f>D15/C15*100</f>
        <v>489.90335721050843</v>
      </c>
      <c r="I15" s="2">
        <f>E15/D15*100</f>
        <v>95.66893929667845</v>
      </c>
      <c r="J15" s="2">
        <f>F15/E15*100</f>
        <v>44.14361389052384</v>
      </c>
      <c r="K15" s="2">
        <f>G15/F15*100</f>
        <v>101.55555555555556</v>
      </c>
    </row>
    <row r="16" spans="1:9" ht="12">
      <c r="A16" s="1" t="s">
        <v>44</v>
      </c>
      <c r="B16" s="1" t="s">
        <v>45</v>
      </c>
      <c r="C16" s="25">
        <v>2121665</v>
      </c>
      <c r="D16" s="25">
        <v>1500000</v>
      </c>
      <c r="E16" s="25">
        <v>7500000</v>
      </c>
      <c r="F16" s="25"/>
      <c r="G16" s="25"/>
      <c r="H16" s="1"/>
      <c r="I16" s="1"/>
    </row>
    <row r="17" spans="1:9" ht="12">
      <c r="A17" s="1" t="s">
        <v>46</v>
      </c>
      <c r="B17" s="1" t="s">
        <v>47</v>
      </c>
      <c r="C17" s="25">
        <v>53355</v>
      </c>
      <c r="D17" s="25">
        <v>9155496</v>
      </c>
      <c r="E17" s="25">
        <v>2580300</v>
      </c>
      <c r="F17" s="25"/>
      <c r="G17" s="25"/>
      <c r="H17" s="1"/>
      <c r="I17" s="1"/>
    </row>
    <row r="18" spans="1:9" ht="12">
      <c r="A18" s="1" t="s">
        <v>48</v>
      </c>
      <c r="B18" s="1" t="s">
        <v>49</v>
      </c>
      <c r="C18" s="25"/>
      <c r="D18" s="25"/>
      <c r="E18" s="25">
        <v>0</v>
      </c>
      <c r="F18" s="25"/>
      <c r="G18" s="25"/>
      <c r="H18" s="1"/>
      <c r="I18" s="1"/>
    </row>
    <row r="19" spans="1:9" ht="12">
      <c r="A19" s="1" t="s">
        <v>50</v>
      </c>
      <c r="B19" s="1" t="s">
        <v>51</v>
      </c>
      <c r="C19" s="25"/>
      <c r="D19" s="25"/>
      <c r="E19" s="25">
        <v>113700</v>
      </c>
      <c r="F19" s="25"/>
      <c r="G19" s="25"/>
      <c r="H19" s="1"/>
      <c r="I19" s="1"/>
    </row>
    <row r="20" spans="1:11" ht="12.75">
      <c r="A20" s="2" t="s">
        <v>52</v>
      </c>
      <c r="B20" s="2" t="s">
        <v>53</v>
      </c>
      <c r="C20" s="24">
        <f>SUM(C21:C22)</f>
        <v>1324042</v>
      </c>
      <c r="D20" s="24">
        <f>SUM(D21:D22)</f>
        <v>2250000</v>
      </c>
      <c r="E20" s="24">
        <f>SUM(E21:E22)</f>
        <v>1973600</v>
      </c>
      <c r="F20" s="24">
        <v>1973600</v>
      </c>
      <c r="G20" s="24">
        <v>1973600</v>
      </c>
      <c r="H20" s="2">
        <f>D20/C20*100</f>
        <v>169.9341863777735</v>
      </c>
      <c r="I20" s="2">
        <f>E20/D20*100</f>
        <v>87.71555555555555</v>
      </c>
      <c r="J20" s="2">
        <f>F20/E20*100</f>
        <v>100</v>
      </c>
      <c r="K20" s="2">
        <f>G20/F20*100</f>
        <v>100</v>
      </c>
    </row>
    <row r="21" spans="1:9" ht="12">
      <c r="A21" s="1" t="s">
        <v>54</v>
      </c>
      <c r="B21" s="1" t="s">
        <v>55</v>
      </c>
      <c r="C21" s="25"/>
      <c r="D21" s="25">
        <v>10000</v>
      </c>
      <c r="E21" s="25">
        <v>10000</v>
      </c>
      <c r="F21" s="25"/>
      <c r="G21" s="25"/>
      <c r="H21" s="1"/>
      <c r="I21" s="1"/>
    </row>
    <row r="22" spans="1:9" ht="12">
      <c r="A22" s="1" t="s">
        <v>56</v>
      </c>
      <c r="B22" s="1" t="s">
        <v>57</v>
      </c>
      <c r="C22" s="25">
        <v>1324042</v>
      </c>
      <c r="D22" s="25">
        <v>2240000</v>
      </c>
      <c r="E22" s="25">
        <v>1963600</v>
      </c>
      <c r="F22" s="25"/>
      <c r="G22" s="25"/>
      <c r="H22" s="1"/>
      <c r="I22" s="1"/>
    </row>
    <row r="23" spans="1:11" ht="12.75">
      <c r="A23" s="2" t="s">
        <v>58</v>
      </c>
      <c r="B23" s="2" t="s">
        <v>59</v>
      </c>
      <c r="C23" s="24">
        <f>SUM(C24:C26)</f>
        <v>493647</v>
      </c>
      <c r="D23" s="24">
        <f>SUM(D24:D26)</f>
        <v>1190000</v>
      </c>
      <c r="E23" s="24">
        <f>SUM(E24:E26)</f>
        <v>380900</v>
      </c>
      <c r="F23" s="24">
        <v>380900</v>
      </c>
      <c r="G23" s="24">
        <v>380900</v>
      </c>
      <c r="H23" s="2">
        <v>109.8877</v>
      </c>
      <c r="I23" s="2">
        <v>135.3888</v>
      </c>
      <c r="J23" s="2">
        <v>102</v>
      </c>
      <c r="K23" s="2">
        <v>100.9803</v>
      </c>
    </row>
    <row r="24" spans="1:9" ht="12">
      <c r="A24" s="1" t="s">
        <v>60</v>
      </c>
      <c r="B24" s="1" t="s">
        <v>61</v>
      </c>
      <c r="C24" s="25">
        <v>379</v>
      </c>
      <c r="D24" s="25">
        <v>10000</v>
      </c>
      <c r="E24" s="25">
        <v>6200</v>
      </c>
      <c r="F24" s="25"/>
      <c r="G24" s="25"/>
      <c r="H24" s="1"/>
      <c r="I24" s="1"/>
    </row>
    <row r="25" spans="1:9" ht="12">
      <c r="A25" s="1" t="s">
        <v>62</v>
      </c>
      <c r="B25" s="1" t="s">
        <v>63</v>
      </c>
      <c r="C25" s="25">
        <v>191247</v>
      </c>
      <c r="D25" s="25">
        <v>1180000</v>
      </c>
      <c r="E25" s="25">
        <v>104700</v>
      </c>
      <c r="F25" s="25"/>
      <c r="G25" s="25"/>
      <c r="H25" s="1"/>
      <c r="I25" s="1"/>
    </row>
    <row r="26" spans="1:9" ht="12">
      <c r="A26" s="1" t="s">
        <v>64</v>
      </c>
      <c r="B26" s="1" t="s">
        <v>65</v>
      </c>
      <c r="C26" s="25">
        <v>302021</v>
      </c>
      <c r="D26" s="25"/>
      <c r="E26" s="25">
        <v>270000</v>
      </c>
      <c r="F26" s="25"/>
      <c r="G26" s="25"/>
      <c r="H26" s="1"/>
      <c r="I26" s="1"/>
    </row>
    <row r="27" spans="1:11" ht="12.75">
      <c r="A27" s="2" t="s">
        <v>66</v>
      </c>
      <c r="B27" s="2" t="s">
        <v>67</v>
      </c>
      <c r="C27" s="24">
        <f>SUM(C28:C29)</f>
        <v>903736</v>
      </c>
      <c r="D27" s="24">
        <f>SUM(D28:D29)</f>
        <v>0</v>
      </c>
      <c r="E27" s="24">
        <f>SUM(E28:E29)</f>
        <v>0</v>
      </c>
      <c r="F27" s="24">
        <v>0</v>
      </c>
      <c r="G27" s="24">
        <v>0</v>
      </c>
      <c r="H27" s="2">
        <f>D27/C27*100</f>
        <v>0</v>
      </c>
      <c r="I27" s="2" t="e">
        <f>E27/D27*100</f>
        <v>#DIV/0!</v>
      </c>
      <c r="J27" s="2" t="e">
        <f>F27/E27*100</f>
        <v>#DIV/0!</v>
      </c>
      <c r="K27" s="2" t="e">
        <f>G27/F27*100</f>
        <v>#DIV/0!</v>
      </c>
    </row>
    <row r="28" spans="1:9" ht="12">
      <c r="A28" s="1" t="s">
        <v>68</v>
      </c>
      <c r="B28" s="1" t="s">
        <v>69</v>
      </c>
      <c r="C28" s="25">
        <v>0</v>
      </c>
      <c r="D28" s="25">
        <v>0</v>
      </c>
      <c r="E28" s="25">
        <v>0</v>
      </c>
      <c r="F28" s="25"/>
      <c r="G28" s="25"/>
      <c r="H28" s="1"/>
      <c r="I28" s="1"/>
    </row>
    <row r="29" spans="1:9" ht="12">
      <c r="A29" s="1" t="s">
        <v>70</v>
      </c>
      <c r="B29" s="1" t="s">
        <v>71</v>
      </c>
      <c r="C29" s="25">
        <v>903736</v>
      </c>
      <c r="D29" s="25">
        <v>0</v>
      </c>
      <c r="E29" s="25">
        <v>0</v>
      </c>
      <c r="F29" s="25"/>
      <c r="G29" s="25"/>
      <c r="H29" s="1"/>
      <c r="I29" s="1"/>
    </row>
    <row r="30" spans="1:11" ht="12.75">
      <c r="A30" s="2" t="s">
        <v>72</v>
      </c>
      <c r="B30" s="2" t="s">
        <v>73</v>
      </c>
      <c r="C30" s="24">
        <f>SUM(C31)</f>
        <v>9600</v>
      </c>
      <c r="D30" s="24">
        <f>SUM(D31)</f>
        <v>120000</v>
      </c>
      <c r="E30" s="24">
        <f>SUM(E31)</f>
        <v>120000</v>
      </c>
      <c r="F30" s="24">
        <v>120000</v>
      </c>
      <c r="G30" s="24">
        <v>120000</v>
      </c>
      <c r="H30" s="2">
        <f>D30/C30*100</f>
        <v>1250</v>
      </c>
      <c r="I30" s="2">
        <f>E30/D30*100</f>
        <v>100</v>
      </c>
      <c r="J30" s="2">
        <f>F30/E30*100</f>
        <v>100</v>
      </c>
      <c r="K30" s="2">
        <f>G30/F30*100</f>
        <v>100</v>
      </c>
    </row>
    <row r="31" spans="1:9" ht="12">
      <c r="A31" s="29">
        <v>683</v>
      </c>
      <c r="B31" s="28" t="s">
        <v>167</v>
      </c>
      <c r="C31" s="25">
        <v>9600</v>
      </c>
      <c r="D31" s="25">
        <v>120000</v>
      </c>
      <c r="E31" s="25">
        <v>120000</v>
      </c>
      <c r="F31" s="25"/>
      <c r="G31" s="25"/>
      <c r="H31" s="1"/>
      <c r="I31" s="1"/>
    </row>
    <row r="32" spans="1:11" ht="12.75">
      <c r="A32" s="5" t="s">
        <v>13</v>
      </c>
      <c r="B32" s="5" t="s">
        <v>27</v>
      </c>
      <c r="C32" s="26">
        <f>C33+C35</f>
        <v>2492</v>
      </c>
      <c r="D32" s="26">
        <f>D33+D35</f>
        <v>100000</v>
      </c>
      <c r="E32" s="26">
        <f>E33+E35</f>
        <v>75000</v>
      </c>
      <c r="F32" s="26">
        <f>F33+F35</f>
        <v>75000</v>
      </c>
      <c r="G32" s="26">
        <f>G33+G35</f>
        <v>75000</v>
      </c>
      <c r="H32" s="5">
        <f aca="true" t="shared" si="1" ref="H32:K33">D32/C32*100</f>
        <v>4012.841091492777</v>
      </c>
      <c r="I32" s="5">
        <f t="shared" si="1"/>
        <v>75</v>
      </c>
      <c r="J32" s="5">
        <f t="shared" si="1"/>
        <v>100</v>
      </c>
      <c r="K32" s="5">
        <f t="shared" si="1"/>
        <v>100</v>
      </c>
    </row>
    <row r="33" spans="1:11" ht="12.75">
      <c r="A33" s="2" t="s">
        <v>74</v>
      </c>
      <c r="B33" s="2" t="s">
        <v>75</v>
      </c>
      <c r="C33" s="24">
        <f>C34</f>
        <v>0</v>
      </c>
      <c r="D33" s="24">
        <f>D34</f>
        <v>50000</v>
      </c>
      <c r="E33" s="24">
        <f>E34</f>
        <v>50000</v>
      </c>
      <c r="F33" s="24">
        <v>50000</v>
      </c>
      <c r="G33" s="24">
        <v>50000</v>
      </c>
      <c r="H33" s="2" t="e">
        <f t="shared" si="1"/>
        <v>#DIV/0!</v>
      </c>
      <c r="I33" s="2">
        <f t="shared" si="1"/>
        <v>100</v>
      </c>
      <c r="J33" s="2">
        <f t="shared" si="1"/>
        <v>100</v>
      </c>
      <c r="K33" s="2">
        <f t="shared" si="1"/>
        <v>100</v>
      </c>
    </row>
    <row r="34" spans="1:9" ht="12">
      <c r="A34" s="1" t="s">
        <v>76</v>
      </c>
      <c r="B34" s="1" t="s">
        <v>77</v>
      </c>
      <c r="C34" s="25"/>
      <c r="D34" s="25">
        <v>50000</v>
      </c>
      <c r="E34" s="25">
        <v>50000</v>
      </c>
      <c r="F34" s="25"/>
      <c r="G34" s="25"/>
      <c r="H34" s="1"/>
      <c r="I34" s="1"/>
    </row>
    <row r="35" spans="1:11" ht="12.75">
      <c r="A35" s="2" t="s">
        <v>78</v>
      </c>
      <c r="B35" s="2" t="s">
        <v>79</v>
      </c>
      <c r="C35" s="24">
        <f>SUM(C36:C37)</f>
        <v>2492</v>
      </c>
      <c r="D35" s="24">
        <f>SUM(D36:D37)</f>
        <v>50000</v>
      </c>
      <c r="E35" s="24">
        <f>SUM(E36:E37)</f>
        <v>25000</v>
      </c>
      <c r="F35" s="24">
        <v>25000</v>
      </c>
      <c r="G35" s="24">
        <v>25000</v>
      </c>
      <c r="H35" s="2">
        <f>D35/C35*100</f>
        <v>2006.4205457463886</v>
      </c>
      <c r="I35" s="2">
        <f>E35/D35*100</f>
        <v>50</v>
      </c>
      <c r="J35" s="2">
        <f>F35/E35*100</f>
        <v>100</v>
      </c>
      <c r="K35" s="2">
        <f>G35/F35*100</f>
        <v>100</v>
      </c>
    </row>
    <row r="36" spans="1:9" ht="12">
      <c r="A36" s="1" t="s">
        <v>80</v>
      </c>
      <c r="B36" s="1" t="s">
        <v>81</v>
      </c>
      <c r="C36" s="25">
        <v>2492</v>
      </c>
      <c r="D36" s="25">
        <v>20000</v>
      </c>
      <c r="E36" s="25">
        <v>20000</v>
      </c>
      <c r="F36" s="25"/>
      <c r="G36" s="25"/>
      <c r="H36" s="1"/>
      <c r="I36" s="1"/>
    </row>
    <row r="37" spans="1:9" ht="12">
      <c r="A37" s="29">
        <v>722</v>
      </c>
      <c r="B37" s="28" t="s">
        <v>168</v>
      </c>
      <c r="C37" s="25"/>
      <c r="D37" s="25">
        <v>30000</v>
      </c>
      <c r="E37" s="25">
        <v>5000</v>
      </c>
      <c r="F37" s="25"/>
      <c r="G37" s="25"/>
      <c r="H37" s="1"/>
      <c r="I37" s="1"/>
    </row>
    <row r="38" spans="1:11" ht="12.75">
      <c r="A38" s="5" t="s">
        <v>9</v>
      </c>
      <c r="B38" s="5" t="s">
        <v>28</v>
      </c>
      <c r="C38" s="26">
        <f>C39+C43+C48+C53+C56+C59+C51</f>
        <v>7034144</v>
      </c>
      <c r="D38" s="26">
        <f>D39+D43+D48+D53+D56+D59+D51</f>
        <v>7346906</v>
      </c>
      <c r="E38" s="26">
        <f>E39+E43+E48+E53+E56+E59+E51</f>
        <v>9350400</v>
      </c>
      <c r="F38" s="26">
        <f>F39+F43+F48+F53+F56+F59+F51</f>
        <v>8508864</v>
      </c>
      <c r="G38" s="26">
        <f>G39+G43+G48+G53+G56+G59+G51</f>
        <v>8321856</v>
      </c>
      <c r="H38" s="5">
        <f aca="true" t="shared" si="2" ref="H38:K39">D38/C38*100</f>
        <v>104.44634059240185</v>
      </c>
      <c r="I38" s="5">
        <f t="shared" si="2"/>
        <v>127.26990109850323</v>
      </c>
      <c r="J38" s="5">
        <f t="shared" si="2"/>
        <v>91</v>
      </c>
      <c r="K38" s="5">
        <f t="shared" si="2"/>
        <v>97.8021978021978</v>
      </c>
    </row>
    <row r="39" spans="1:11" ht="12.75">
      <c r="A39" s="2" t="s">
        <v>82</v>
      </c>
      <c r="B39" s="2" t="s">
        <v>83</v>
      </c>
      <c r="C39" s="24">
        <f>SUM(C40:C42)</f>
        <v>1806911</v>
      </c>
      <c r="D39" s="24">
        <f>SUM(D40:D42)</f>
        <v>1140000</v>
      </c>
      <c r="E39" s="24">
        <f>SUM(E40:E42)</f>
        <v>1838000</v>
      </c>
      <c r="F39" s="24">
        <v>1672580</v>
      </c>
      <c r="G39" s="24">
        <v>1635820</v>
      </c>
      <c r="H39" s="2">
        <f t="shared" si="2"/>
        <v>63.091098565452306</v>
      </c>
      <c r="I39" s="2">
        <f t="shared" si="2"/>
        <v>161.22807017543857</v>
      </c>
      <c r="J39" s="2">
        <f t="shared" si="2"/>
        <v>91</v>
      </c>
      <c r="K39" s="2">
        <f t="shared" si="2"/>
        <v>97.8021978021978</v>
      </c>
    </row>
    <row r="40" spans="1:9" ht="12">
      <c r="A40" s="1" t="s">
        <v>84</v>
      </c>
      <c r="B40" s="1" t="s">
        <v>85</v>
      </c>
      <c r="C40" s="25">
        <v>1280172</v>
      </c>
      <c r="D40" s="25">
        <v>900000</v>
      </c>
      <c r="E40" s="25">
        <v>1500000</v>
      </c>
      <c r="F40" s="25"/>
      <c r="G40" s="25"/>
      <c r="H40" s="1"/>
      <c r="I40" s="1"/>
    </row>
    <row r="41" spans="1:9" ht="12">
      <c r="A41" s="1" t="s">
        <v>86</v>
      </c>
      <c r="B41" s="1" t="s">
        <v>87</v>
      </c>
      <c r="C41" s="25">
        <v>280017</v>
      </c>
      <c r="D41" s="25">
        <v>35500</v>
      </c>
      <c r="E41" s="25">
        <v>35500</v>
      </c>
      <c r="F41" s="25"/>
      <c r="G41" s="25"/>
      <c r="H41" s="1"/>
      <c r="I41" s="1"/>
    </row>
    <row r="42" spans="1:9" ht="12">
      <c r="A42" s="1" t="s">
        <v>88</v>
      </c>
      <c r="B42" s="1" t="s">
        <v>89</v>
      </c>
      <c r="C42" s="25">
        <v>246722</v>
      </c>
      <c r="D42" s="25">
        <v>204500</v>
      </c>
      <c r="E42" s="25">
        <v>302500</v>
      </c>
      <c r="F42" s="25"/>
      <c r="G42" s="25"/>
      <c r="H42" s="1"/>
      <c r="I42" s="1"/>
    </row>
    <row r="43" spans="1:11" ht="12.75">
      <c r="A43" s="2" t="s">
        <v>90</v>
      </c>
      <c r="B43" s="2" t="s">
        <v>91</v>
      </c>
      <c r="C43" s="24">
        <f>SUM(C44:C47)</f>
        <v>3809604</v>
      </c>
      <c r="D43" s="24">
        <f>SUM(D44:D47)</f>
        <v>3493406</v>
      </c>
      <c r="E43" s="24">
        <f>SUM(E44:E47)</f>
        <v>4955400</v>
      </c>
      <c r="F43" s="24">
        <v>4509414</v>
      </c>
      <c r="G43" s="24">
        <v>4410306</v>
      </c>
      <c r="H43" s="2">
        <f>D43/C43*100</f>
        <v>91.6999772154796</v>
      </c>
      <c r="I43" s="2">
        <f>E43/D43*100</f>
        <v>141.85010273641254</v>
      </c>
      <c r="J43" s="2">
        <f>F43/E43*100</f>
        <v>91</v>
      </c>
      <c r="K43" s="2">
        <f>G43/F43*100</f>
        <v>97.8021978021978</v>
      </c>
    </row>
    <row r="44" spans="1:9" ht="12">
      <c r="A44" s="1" t="s">
        <v>92</v>
      </c>
      <c r="B44" s="1" t="s">
        <v>93</v>
      </c>
      <c r="C44" s="25">
        <v>237424</v>
      </c>
      <c r="D44" s="25">
        <v>141456</v>
      </c>
      <c r="E44" s="25">
        <v>166500</v>
      </c>
      <c r="F44" s="25"/>
      <c r="G44" s="25"/>
      <c r="H44" s="1"/>
      <c r="I44" s="1"/>
    </row>
    <row r="45" spans="1:9" ht="12">
      <c r="A45" s="1" t="s">
        <v>94</v>
      </c>
      <c r="B45" s="1" t="s">
        <v>95</v>
      </c>
      <c r="C45" s="25">
        <v>573259</v>
      </c>
      <c r="D45" s="25">
        <v>292000</v>
      </c>
      <c r="E45" s="25">
        <v>1489000</v>
      </c>
      <c r="F45" s="25"/>
      <c r="G45" s="25"/>
      <c r="H45" s="1"/>
      <c r="I45" s="1"/>
    </row>
    <row r="46" spans="1:9" ht="12">
      <c r="A46" s="1" t="s">
        <v>96</v>
      </c>
      <c r="B46" s="1" t="s">
        <v>97</v>
      </c>
      <c r="C46" s="25">
        <v>2701839</v>
      </c>
      <c r="D46" s="25">
        <v>2510000</v>
      </c>
      <c r="E46" s="25">
        <v>2370000</v>
      </c>
      <c r="F46" s="25"/>
      <c r="G46" s="25"/>
      <c r="H46" s="1"/>
      <c r="I46" s="1"/>
    </row>
    <row r="47" spans="1:9" ht="12">
      <c r="A47" s="1" t="s">
        <v>98</v>
      </c>
      <c r="B47" s="1" t="s">
        <v>99</v>
      </c>
      <c r="C47" s="25">
        <v>297082</v>
      </c>
      <c r="D47" s="25">
        <v>549950</v>
      </c>
      <c r="E47" s="25">
        <v>929900</v>
      </c>
      <c r="F47" s="25"/>
      <c r="G47" s="25"/>
      <c r="H47" s="1"/>
      <c r="I47" s="1"/>
    </row>
    <row r="48" spans="1:11" ht="12.75">
      <c r="A48" s="2" t="s">
        <v>100</v>
      </c>
      <c r="B48" s="2" t="s">
        <v>101</v>
      </c>
      <c r="C48" s="24">
        <f>SUM(C49:C50)</f>
        <v>94781</v>
      </c>
      <c r="D48" s="24">
        <f>SUM(D49:D50)</f>
        <v>170000</v>
      </c>
      <c r="E48" s="24">
        <f>SUM(E49:E50)</f>
        <v>220000</v>
      </c>
      <c r="F48" s="24">
        <v>200200</v>
      </c>
      <c r="G48" s="24">
        <v>195800</v>
      </c>
      <c r="H48" s="2">
        <f>D48/C48*100</f>
        <v>179.36084236292083</v>
      </c>
      <c r="I48" s="2">
        <f>E48/D48*100</f>
        <v>129.41176470588235</v>
      </c>
      <c r="J48" s="2">
        <f>F48/E48*100</f>
        <v>91</v>
      </c>
      <c r="K48" s="2">
        <f>G48/F48*100</f>
        <v>97.8021978021978</v>
      </c>
    </row>
    <row r="49" spans="1:9" ht="12">
      <c r="A49" s="1" t="s">
        <v>102</v>
      </c>
      <c r="B49" s="1" t="s">
        <v>103</v>
      </c>
      <c r="C49" s="25">
        <v>47724</v>
      </c>
      <c r="D49" s="25">
        <v>100000</v>
      </c>
      <c r="E49" s="25">
        <v>150000</v>
      </c>
      <c r="F49" s="25"/>
      <c r="G49" s="25"/>
      <c r="H49" s="1"/>
      <c r="I49" s="1"/>
    </row>
    <row r="50" spans="1:9" ht="12">
      <c r="A50" s="1" t="s">
        <v>104</v>
      </c>
      <c r="B50" s="1" t="s">
        <v>105</v>
      </c>
      <c r="C50" s="25">
        <v>47057</v>
      </c>
      <c r="D50" s="25">
        <v>70000</v>
      </c>
      <c r="E50" s="25">
        <v>70000</v>
      </c>
      <c r="F50" s="25"/>
      <c r="G50" s="25"/>
      <c r="H50" s="1"/>
      <c r="I50" s="1"/>
    </row>
    <row r="51" spans="1:11" ht="12.75">
      <c r="A51" s="30">
        <v>35</v>
      </c>
      <c r="B51" s="31" t="s">
        <v>169</v>
      </c>
      <c r="C51" s="24">
        <f>C52</f>
        <v>146950</v>
      </c>
      <c r="D51" s="24">
        <f>D52</f>
        <v>100000</v>
      </c>
      <c r="E51" s="24">
        <f>E52</f>
        <v>100000</v>
      </c>
      <c r="F51" s="24">
        <v>91000</v>
      </c>
      <c r="G51" s="24">
        <v>89000</v>
      </c>
      <c r="H51" s="2">
        <f>D51/C51*100</f>
        <v>68.05035726437563</v>
      </c>
      <c r="I51" s="2">
        <f>E51/D51*100</f>
        <v>100</v>
      </c>
      <c r="J51" s="2">
        <f>F51/E51*100</f>
        <v>91</v>
      </c>
      <c r="K51" s="2">
        <f>G51/F51*100</f>
        <v>97.8021978021978</v>
      </c>
    </row>
    <row r="52" spans="1:9" ht="12">
      <c r="A52" s="29">
        <v>352</v>
      </c>
      <c r="B52" s="28" t="s">
        <v>170</v>
      </c>
      <c r="C52" s="25">
        <v>146950</v>
      </c>
      <c r="D52" s="25">
        <v>100000</v>
      </c>
      <c r="E52" s="25">
        <v>100000</v>
      </c>
      <c r="F52" s="25"/>
      <c r="G52" s="25"/>
      <c r="H52" s="1"/>
      <c r="I52" s="1"/>
    </row>
    <row r="53" spans="1:11" ht="12.75">
      <c r="A53" s="2" t="s">
        <v>106</v>
      </c>
      <c r="B53" s="2" t="s">
        <v>107</v>
      </c>
      <c r="C53" s="24">
        <f>SUM(C54:C55)</f>
        <v>40626</v>
      </c>
      <c r="D53" s="24">
        <f>SUM(D54:D55)</f>
        <v>755000</v>
      </c>
      <c r="E53" s="24">
        <f>SUM(E54:E55)</f>
        <v>35000</v>
      </c>
      <c r="F53" s="24">
        <v>31850</v>
      </c>
      <c r="G53" s="24">
        <v>31150</v>
      </c>
      <c r="H53" s="2">
        <f>D53/C53*100</f>
        <v>1858.4157928420223</v>
      </c>
      <c r="I53" s="2">
        <f>E53/D53*100</f>
        <v>4.635761589403973</v>
      </c>
      <c r="J53" s="2">
        <f>F53/E53*100</f>
        <v>91</v>
      </c>
      <c r="K53" s="2">
        <f>G53/F53*100</f>
        <v>97.8021978021978</v>
      </c>
    </row>
    <row r="54" spans="1:9" ht="12">
      <c r="A54" s="1" t="s">
        <v>108</v>
      </c>
      <c r="B54" s="1" t="s">
        <v>109</v>
      </c>
      <c r="C54" s="25">
        <v>40626</v>
      </c>
      <c r="D54" s="25">
        <v>755000</v>
      </c>
      <c r="E54" s="25">
        <v>35000</v>
      </c>
      <c r="F54" s="25"/>
      <c r="G54" s="25"/>
      <c r="H54" s="1"/>
      <c r="I54" s="1"/>
    </row>
    <row r="55" spans="1:9" ht="12">
      <c r="A55" s="1" t="s">
        <v>110</v>
      </c>
      <c r="B55" s="1" t="s">
        <v>111</v>
      </c>
      <c r="C55" s="25">
        <v>0</v>
      </c>
      <c r="D55" s="25">
        <v>0</v>
      </c>
      <c r="E55" s="25">
        <v>0</v>
      </c>
      <c r="F55" s="25"/>
      <c r="G55" s="25"/>
      <c r="H55" s="1"/>
      <c r="I55" s="1"/>
    </row>
    <row r="56" spans="1:11" ht="12.75">
      <c r="A56" s="2" t="s">
        <v>112</v>
      </c>
      <c r="B56" s="2" t="s">
        <v>113</v>
      </c>
      <c r="C56" s="24">
        <f>SUM(C57:C58)</f>
        <v>218891</v>
      </c>
      <c r="D56" s="24">
        <f>SUM(D57:D58)</f>
        <v>460000</v>
      </c>
      <c r="E56" s="24">
        <f>SUM(E57:E58)</f>
        <v>1010000</v>
      </c>
      <c r="F56" s="24">
        <v>919100</v>
      </c>
      <c r="G56" s="24">
        <v>898900</v>
      </c>
      <c r="H56" s="2">
        <f>D56/C56*100</f>
        <v>210.15025743406537</v>
      </c>
      <c r="I56" s="2">
        <f>E56/D56*100</f>
        <v>219.56521739130434</v>
      </c>
      <c r="J56" s="2">
        <f>F56/E56*100</f>
        <v>91</v>
      </c>
      <c r="K56" s="2">
        <f>G56/F56*100</f>
        <v>97.8021978021978</v>
      </c>
    </row>
    <row r="57" spans="1:11" ht="12">
      <c r="A57" s="32">
        <v>371</v>
      </c>
      <c r="B57" s="28" t="s">
        <v>171</v>
      </c>
      <c r="C57" s="33"/>
      <c r="D57" s="33">
        <v>0</v>
      </c>
      <c r="E57" s="33">
        <v>50000</v>
      </c>
      <c r="F57" s="33"/>
      <c r="G57" s="33"/>
      <c r="H57" s="28"/>
      <c r="I57" s="28"/>
      <c r="J57" s="28"/>
      <c r="K57" s="28"/>
    </row>
    <row r="58" spans="1:9" ht="12">
      <c r="A58" s="1" t="s">
        <v>114</v>
      </c>
      <c r="B58" s="1" t="s">
        <v>115</v>
      </c>
      <c r="C58" s="25">
        <v>218891</v>
      </c>
      <c r="D58" s="25">
        <v>460000</v>
      </c>
      <c r="E58" s="25">
        <v>960000</v>
      </c>
      <c r="F58" s="25"/>
      <c r="G58" s="25"/>
      <c r="H58" s="1"/>
      <c r="I58" s="1"/>
    </row>
    <row r="59" spans="1:11" ht="12.75">
      <c r="A59" s="2" t="s">
        <v>116</v>
      </c>
      <c r="B59" s="2" t="s">
        <v>117</v>
      </c>
      <c r="C59" s="24">
        <f>SUM(C60:C63)</f>
        <v>916381</v>
      </c>
      <c r="D59" s="24">
        <f>SUM(D60:D63)</f>
        <v>1228500</v>
      </c>
      <c r="E59" s="24">
        <f>SUM(E60:E63)</f>
        <v>1192000</v>
      </c>
      <c r="F59" s="24">
        <v>1084720</v>
      </c>
      <c r="G59" s="24">
        <v>1060880</v>
      </c>
      <c r="H59" s="2">
        <f>D59/C59*100</f>
        <v>134.05995977655581</v>
      </c>
      <c r="I59" s="2">
        <f>E59/D59*100</f>
        <v>97.02889702889703</v>
      </c>
      <c r="J59" s="2">
        <f>F59/E59*100</f>
        <v>91</v>
      </c>
      <c r="K59" s="2">
        <f>G59/F59*100</f>
        <v>97.8021978021978</v>
      </c>
    </row>
    <row r="60" spans="1:9" ht="12">
      <c r="A60" s="1" t="s">
        <v>118</v>
      </c>
      <c r="B60" s="1" t="s">
        <v>119</v>
      </c>
      <c r="C60" s="25">
        <v>916381</v>
      </c>
      <c r="D60" s="25">
        <v>1208500</v>
      </c>
      <c r="E60" s="25">
        <v>1172000</v>
      </c>
      <c r="F60" s="25"/>
      <c r="G60" s="25"/>
      <c r="H60" s="1"/>
      <c r="I60" s="1"/>
    </row>
    <row r="61" spans="1:9" ht="12">
      <c r="A61" s="1" t="s">
        <v>120</v>
      </c>
      <c r="B61" s="1" t="s">
        <v>121</v>
      </c>
      <c r="C61" s="25"/>
      <c r="D61" s="25"/>
      <c r="E61" s="25">
        <v>0</v>
      </c>
      <c r="F61" s="25"/>
      <c r="G61" s="25"/>
      <c r="H61" s="1"/>
      <c r="I61" s="1"/>
    </row>
    <row r="62" spans="1:9" ht="12">
      <c r="A62" s="1" t="s">
        <v>122</v>
      </c>
      <c r="B62" s="1" t="s">
        <v>123</v>
      </c>
      <c r="C62" s="25"/>
      <c r="D62" s="25">
        <v>1000</v>
      </c>
      <c r="E62" s="25">
        <v>20000</v>
      </c>
      <c r="F62" s="25"/>
      <c r="G62" s="25"/>
      <c r="H62" s="1"/>
      <c r="I62" s="1"/>
    </row>
    <row r="63" spans="1:9" ht="12">
      <c r="A63" s="29">
        <v>385</v>
      </c>
      <c r="B63" s="28" t="s">
        <v>117</v>
      </c>
      <c r="C63" s="25"/>
      <c r="D63" s="25">
        <v>19000</v>
      </c>
      <c r="E63" s="25">
        <v>0</v>
      </c>
      <c r="F63" s="25"/>
      <c r="G63" s="25"/>
      <c r="H63" s="1"/>
      <c r="I63" s="1"/>
    </row>
    <row r="64" spans="1:11" ht="12.75">
      <c r="A64" s="5" t="s">
        <v>10</v>
      </c>
      <c r="B64" s="5" t="s">
        <v>29</v>
      </c>
      <c r="C64" s="26">
        <f>C65+C68+C73</f>
        <v>4650191</v>
      </c>
      <c r="D64" s="26">
        <f>D65+D68+D73</f>
        <v>10599590</v>
      </c>
      <c r="E64" s="26">
        <f>E65+E68+E73</f>
        <v>18843300</v>
      </c>
      <c r="F64" s="26">
        <f>F65+F68+F73</f>
        <v>5499403</v>
      </c>
      <c r="G64" s="26">
        <f>G65+G68+G73</f>
        <v>5378537</v>
      </c>
      <c r="H64" s="5">
        <f aca="true" t="shared" si="3" ref="H64:K65">D64/C64*100</f>
        <v>227.93880939514096</v>
      </c>
      <c r="I64" s="5">
        <f t="shared" si="3"/>
        <v>177.77385729070653</v>
      </c>
      <c r="J64" s="5">
        <f t="shared" si="3"/>
        <v>29.184925145807796</v>
      </c>
      <c r="K64" s="5">
        <f t="shared" si="3"/>
        <v>97.8021978021978</v>
      </c>
    </row>
    <row r="65" spans="1:11" ht="12.75">
      <c r="A65" s="2" t="s">
        <v>124</v>
      </c>
      <c r="B65" s="2" t="s">
        <v>125</v>
      </c>
      <c r="C65" s="24">
        <f>SUM(C66:C67)</f>
        <v>27700</v>
      </c>
      <c r="D65" s="24">
        <f>SUM(D66:D67)</f>
        <v>100000</v>
      </c>
      <c r="E65" s="24">
        <f>SUM(E66:E67)</f>
        <v>100000</v>
      </c>
      <c r="F65" s="24">
        <v>91000</v>
      </c>
      <c r="G65" s="24">
        <v>89000</v>
      </c>
      <c r="H65" s="2">
        <f t="shared" si="3"/>
        <v>361.0108303249097</v>
      </c>
      <c r="I65" s="2">
        <f t="shared" si="3"/>
        <v>100</v>
      </c>
      <c r="J65" s="2">
        <f t="shared" si="3"/>
        <v>91</v>
      </c>
      <c r="K65" s="2">
        <f t="shared" si="3"/>
        <v>97.8021978021978</v>
      </c>
    </row>
    <row r="66" spans="1:9" ht="12">
      <c r="A66" s="1" t="s">
        <v>126</v>
      </c>
      <c r="B66" s="1" t="s">
        <v>127</v>
      </c>
      <c r="C66" s="25">
        <v>27700</v>
      </c>
      <c r="D66" s="25">
        <v>100000</v>
      </c>
      <c r="E66" s="25">
        <v>100000</v>
      </c>
      <c r="F66" s="25"/>
      <c r="G66" s="25"/>
      <c r="H66" s="1"/>
      <c r="I66" s="1"/>
    </row>
    <row r="67" spans="1:9" ht="12">
      <c r="A67" s="1" t="s">
        <v>128</v>
      </c>
      <c r="B67" s="1" t="s">
        <v>129</v>
      </c>
      <c r="C67" s="25"/>
      <c r="D67" s="25"/>
      <c r="E67" s="25"/>
      <c r="F67" s="25"/>
      <c r="G67" s="25"/>
      <c r="H67" s="1"/>
      <c r="I67" s="1"/>
    </row>
    <row r="68" spans="1:11" ht="12.75">
      <c r="A68" s="2" t="s">
        <v>130</v>
      </c>
      <c r="B68" s="2" t="s">
        <v>131</v>
      </c>
      <c r="C68" s="24">
        <f>SUM(C69:C72)</f>
        <v>4622491</v>
      </c>
      <c r="D68" s="24">
        <f>SUM(D69:D72)</f>
        <v>10499590</v>
      </c>
      <c r="E68" s="24">
        <f>SUM(E69:E72)</f>
        <v>18743300</v>
      </c>
      <c r="F68" s="24">
        <v>5408403</v>
      </c>
      <c r="G68" s="24">
        <v>5289537</v>
      </c>
      <c r="H68" s="2">
        <f>D68/C68*100</f>
        <v>227.14138329312053</v>
      </c>
      <c r="I68" s="2">
        <f>E68/D68*100</f>
        <v>178.51458961730887</v>
      </c>
      <c r="J68" s="2">
        <f>F68/E68*100</f>
        <v>28.855126898678463</v>
      </c>
      <c r="K68" s="2">
        <f>G68/F68*100</f>
        <v>97.8021978021978</v>
      </c>
    </row>
    <row r="69" spans="1:9" ht="12">
      <c r="A69" s="1" t="s">
        <v>132</v>
      </c>
      <c r="B69" s="1" t="s">
        <v>133</v>
      </c>
      <c r="C69" s="25">
        <v>3940664</v>
      </c>
      <c r="D69" s="25">
        <v>10499590</v>
      </c>
      <c r="E69" s="25">
        <v>17334600</v>
      </c>
      <c r="F69" s="25"/>
      <c r="G69" s="25"/>
      <c r="H69" s="1"/>
      <c r="I69" s="1"/>
    </row>
    <row r="70" spans="1:9" ht="12">
      <c r="A70" s="1" t="s">
        <v>134</v>
      </c>
      <c r="B70" s="1" t="s">
        <v>135</v>
      </c>
      <c r="C70" s="25">
        <v>681827</v>
      </c>
      <c r="D70" s="25"/>
      <c r="E70" s="25">
        <v>1078700</v>
      </c>
      <c r="F70" s="25"/>
      <c r="G70" s="25"/>
      <c r="H70" s="1"/>
      <c r="I70" s="1"/>
    </row>
    <row r="71" spans="1:9" ht="12">
      <c r="A71" s="29">
        <v>423</v>
      </c>
      <c r="B71" s="28" t="s">
        <v>172</v>
      </c>
      <c r="C71" s="25">
        <v>0</v>
      </c>
      <c r="D71" s="25"/>
      <c r="E71" s="25">
        <v>5000</v>
      </c>
      <c r="F71" s="25"/>
      <c r="G71" s="25"/>
      <c r="H71" s="1"/>
      <c r="I71" s="1"/>
    </row>
    <row r="72" spans="1:9" ht="12">
      <c r="A72" s="1" t="s">
        <v>136</v>
      </c>
      <c r="B72" s="1" t="s">
        <v>137</v>
      </c>
      <c r="C72" s="25"/>
      <c r="D72" s="25"/>
      <c r="E72" s="25">
        <v>325000</v>
      </c>
      <c r="F72" s="25"/>
      <c r="G72" s="25"/>
      <c r="H72" s="1"/>
      <c r="I72" s="1"/>
    </row>
    <row r="73" spans="1:11" ht="12.75">
      <c r="A73" s="2" t="s">
        <v>138</v>
      </c>
      <c r="B73" s="2" t="s">
        <v>139</v>
      </c>
      <c r="C73" s="24">
        <f>C74</f>
        <v>0</v>
      </c>
      <c r="D73" s="24">
        <f>D74</f>
        <v>0</v>
      </c>
      <c r="E73" s="24">
        <f>E74</f>
        <v>0</v>
      </c>
      <c r="F73" s="24"/>
      <c r="G73" s="24"/>
      <c r="H73" s="2"/>
      <c r="I73" s="2"/>
      <c r="J73" s="2"/>
      <c r="K73" s="2"/>
    </row>
    <row r="74" spans="1:9" ht="12">
      <c r="A74" s="1" t="s">
        <v>140</v>
      </c>
      <c r="B74" s="1" t="s">
        <v>141</v>
      </c>
      <c r="C74" s="25">
        <v>0</v>
      </c>
      <c r="D74" s="25">
        <v>0</v>
      </c>
      <c r="E74" s="25">
        <v>0</v>
      </c>
      <c r="F74" s="25"/>
      <c r="G74" s="25"/>
      <c r="H74" s="1"/>
      <c r="I74" s="1"/>
    </row>
    <row r="75" spans="1:11" ht="12.75">
      <c r="A75" s="43" t="s">
        <v>166</v>
      </c>
      <c r="B75" s="43" t="s">
        <v>0</v>
      </c>
      <c r="C75" s="27"/>
      <c r="D75" s="27"/>
      <c r="E75" s="27"/>
      <c r="F75" s="27"/>
      <c r="G75" s="27"/>
      <c r="H75" s="4"/>
      <c r="I75" s="4"/>
      <c r="J75" s="4"/>
      <c r="K75" s="4"/>
    </row>
    <row r="76" spans="1:11" ht="12.75">
      <c r="A76" s="5" t="s">
        <v>14</v>
      </c>
      <c r="B76" s="5" t="s">
        <v>31</v>
      </c>
      <c r="C76" s="26">
        <f aca="true" t="shared" si="4" ref="C76:G77">C77</f>
        <v>1272537</v>
      </c>
      <c r="D76" s="26">
        <f t="shared" si="4"/>
        <v>3050000</v>
      </c>
      <c r="E76" s="26">
        <f t="shared" si="4"/>
        <v>6000000</v>
      </c>
      <c r="F76" s="26">
        <f t="shared" si="4"/>
        <v>1035667</v>
      </c>
      <c r="G76" s="26">
        <f t="shared" si="4"/>
        <v>641793</v>
      </c>
      <c r="H76" s="5">
        <f aca="true" t="shared" si="5" ref="H76:K77">D76/C76*100</f>
        <v>239.67868910687864</v>
      </c>
      <c r="I76" s="5">
        <f t="shared" si="5"/>
        <v>196.72131147540983</v>
      </c>
      <c r="J76" s="5">
        <f t="shared" si="5"/>
        <v>17.261116666666666</v>
      </c>
      <c r="K76" s="5">
        <f t="shared" si="5"/>
        <v>61.96904989731256</v>
      </c>
    </row>
    <row r="77" spans="1:11" ht="12.75">
      <c r="A77" s="2" t="s">
        <v>142</v>
      </c>
      <c r="B77" s="2" t="s">
        <v>143</v>
      </c>
      <c r="C77" s="24">
        <f t="shared" si="4"/>
        <v>1272537</v>
      </c>
      <c r="D77" s="24">
        <f t="shared" si="4"/>
        <v>3050000</v>
      </c>
      <c r="E77" s="24">
        <f t="shared" si="4"/>
        <v>6000000</v>
      </c>
      <c r="F77" s="24">
        <f t="shared" si="4"/>
        <v>1035667</v>
      </c>
      <c r="G77" s="24">
        <f t="shared" si="4"/>
        <v>641793</v>
      </c>
      <c r="H77" s="2">
        <f t="shared" si="5"/>
        <v>239.67868910687864</v>
      </c>
      <c r="I77" s="2">
        <f t="shared" si="5"/>
        <v>196.72131147540983</v>
      </c>
      <c r="J77" s="2">
        <f t="shared" si="5"/>
        <v>17.261116666666666</v>
      </c>
      <c r="K77" s="2">
        <f t="shared" si="5"/>
        <v>61.96904989731256</v>
      </c>
    </row>
    <row r="78" spans="1:9" ht="12">
      <c r="A78" s="1" t="s">
        <v>144</v>
      </c>
      <c r="B78" s="1" t="s">
        <v>145</v>
      </c>
      <c r="C78" s="25">
        <v>1272537</v>
      </c>
      <c r="D78" s="25">
        <v>3050000</v>
      </c>
      <c r="E78" s="25">
        <v>6000000</v>
      </c>
      <c r="F78" s="25">
        <v>1035667</v>
      </c>
      <c r="G78" s="25">
        <v>641793</v>
      </c>
      <c r="H78" s="1"/>
      <c r="I78" s="1"/>
    </row>
    <row r="79" spans="1:11" ht="12.75">
      <c r="A79" s="5" t="s">
        <v>11</v>
      </c>
      <c r="B79" s="5" t="s">
        <v>32</v>
      </c>
      <c r="C79" s="26">
        <f>C80</f>
        <v>960048</v>
      </c>
      <c r="D79" s="26">
        <f>D80</f>
        <v>3000000</v>
      </c>
      <c r="E79" s="26">
        <f>E80</f>
        <v>800000</v>
      </c>
      <c r="F79" s="26">
        <f>F80</f>
        <v>728000</v>
      </c>
      <c r="G79" s="26">
        <f>G80</f>
        <v>712000</v>
      </c>
      <c r="H79" s="5">
        <f aca="true" t="shared" si="6" ref="H79:K80">D79/C79*100</f>
        <v>312.48437578121093</v>
      </c>
      <c r="I79" s="5">
        <f t="shared" si="6"/>
        <v>26.666666666666668</v>
      </c>
      <c r="J79" s="5">
        <f t="shared" si="6"/>
        <v>91</v>
      </c>
      <c r="K79" s="5">
        <f t="shared" si="6"/>
        <v>97.8021978021978</v>
      </c>
    </row>
    <row r="80" spans="1:11" ht="12.75">
      <c r="A80" s="2" t="s">
        <v>146</v>
      </c>
      <c r="B80" s="2" t="s">
        <v>147</v>
      </c>
      <c r="C80" s="24">
        <f>C81</f>
        <v>960048</v>
      </c>
      <c r="D80" s="24">
        <f>D81</f>
        <v>3000000</v>
      </c>
      <c r="E80" s="24">
        <v>800000</v>
      </c>
      <c r="F80" s="24">
        <v>728000</v>
      </c>
      <c r="G80" s="24">
        <v>712000</v>
      </c>
      <c r="H80" s="2">
        <f t="shared" si="6"/>
        <v>312.48437578121093</v>
      </c>
      <c r="I80" s="2">
        <f t="shared" si="6"/>
        <v>26.666666666666668</v>
      </c>
      <c r="J80" s="2">
        <f t="shared" si="6"/>
        <v>91</v>
      </c>
      <c r="K80" s="2">
        <f t="shared" si="6"/>
        <v>97.8021978021978</v>
      </c>
    </row>
    <row r="81" spans="1:9" ht="12">
      <c r="A81" s="1" t="s">
        <v>148</v>
      </c>
      <c r="B81" s="1" t="s">
        <v>149</v>
      </c>
      <c r="C81" s="25">
        <v>960048</v>
      </c>
      <c r="D81" s="25">
        <v>3000000</v>
      </c>
      <c r="E81" s="25">
        <v>800000</v>
      </c>
      <c r="F81" s="25"/>
      <c r="G81" s="25"/>
      <c r="H81" s="1"/>
      <c r="I81" s="1"/>
    </row>
    <row r="82" spans="1:11" ht="12.75">
      <c r="A82" s="43" t="s">
        <v>150</v>
      </c>
      <c r="B82" s="43" t="s">
        <v>0</v>
      </c>
      <c r="C82" s="27"/>
      <c r="D82" s="27"/>
      <c r="E82" s="27"/>
      <c r="F82" s="27"/>
      <c r="G82" s="27"/>
      <c r="H82" s="4"/>
      <c r="I82" s="4"/>
      <c r="J82" s="4"/>
      <c r="K82" s="4"/>
    </row>
    <row r="83" spans="1:11" ht="12.75">
      <c r="A83" s="5" t="s">
        <v>15</v>
      </c>
      <c r="B83" s="5" t="s">
        <v>151</v>
      </c>
      <c r="C83" s="26">
        <f>C84</f>
        <v>-415265</v>
      </c>
      <c r="D83" s="26">
        <f>D84</f>
        <v>0</v>
      </c>
      <c r="E83" s="26">
        <f>E84</f>
        <v>0</v>
      </c>
      <c r="F83" s="26">
        <f>F84</f>
        <v>0</v>
      </c>
      <c r="G83" s="26">
        <f>G84</f>
        <v>0</v>
      </c>
      <c r="H83" s="5">
        <v>0</v>
      </c>
      <c r="I83" s="5">
        <v>0</v>
      </c>
      <c r="J83" s="5">
        <v>0</v>
      </c>
      <c r="K83" s="5">
        <v>0</v>
      </c>
    </row>
    <row r="84" spans="1:11" ht="12.75">
      <c r="A84" s="2" t="s">
        <v>152</v>
      </c>
      <c r="B84" s="2" t="s">
        <v>153</v>
      </c>
      <c r="C84" s="24">
        <f>C85</f>
        <v>-415265</v>
      </c>
      <c r="D84" s="24">
        <f>D85</f>
        <v>0</v>
      </c>
      <c r="E84" s="24">
        <v>0</v>
      </c>
      <c r="F84" s="24">
        <v>0</v>
      </c>
      <c r="G84" s="24">
        <v>0</v>
      </c>
      <c r="H84" s="2">
        <v>0</v>
      </c>
      <c r="I84" s="2">
        <v>0</v>
      </c>
      <c r="J84" s="2">
        <v>0</v>
      </c>
      <c r="K84" s="2">
        <v>0</v>
      </c>
    </row>
    <row r="85" spans="1:9" ht="12">
      <c r="A85" s="1" t="s">
        <v>154</v>
      </c>
      <c r="B85" s="1" t="s">
        <v>155</v>
      </c>
      <c r="C85" s="25">
        <v>-415265</v>
      </c>
      <c r="D85" s="25">
        <v>0</v>
      </c>
      <c r="E85" s="25">
        <v>0</v>
      </c>
      <c r="F85" s="25"/>
      <c r="G85" s="25"/>
      <c r="H85" s="1"/>
      <c r="I85" s="1"/>
    </row>
    <row r="86" spans="3:7" ht="12">
      <c r="C86" s="25"/>
      <c r="D86" s="25"/>
      <c r="E86" s="25"/>
      <c r="F86" s="25"/>
      <c r="G86" s="25"/>
    </row>
    <row r="87" spans="3:7" ht="12">
      <c r="C87" s="25"/>
      <c r="D87" s="25"/>
      <c r="E87" s="25"/>
      <c r="F87" s="25"/>
      <c r="G87" s="25"/>
    </row>
    <row r="88" spans="3:7" ht="12">
      <c r="C88" s="25"/>
      <c r="D88" s="25"/>
      <c r="E88" s="25"/>
      <c r="F88" s="25"/>
      <c r="G88" s="25"/>
    </row>
    <row r="89" spans="3:7" ht="12">
      <c r="C89" s="25"/>
      <c r="D89" s="25"/>
      <c r="E89" s="25"/>
      <c r="F89" s="25"/>
      <c r="G89" s="25"/>
    </row>
    <row r="90" spans="2:7" ht="12">
      <c r="B90" s="35"/>
      <c r="C90" s="25"/>
      <c r="D90" s="25"/>
      <c r="E90" s="25"/>
      <c r="F90" s="25"/>
      <c r="G90" s="25"/>
    </row>
    <row r="91" spans="3:7" ht="12">
      <c r="C91" s="25"/>
      <c r="D91" s="25"/>
      <c r="E91" s="25"/>
      <c r="F91" s="25"/>
      <c r="G91" s="25"/>
    </row>
    <row r="92" spans="3:7" ht="12">
      <c r="C92" s="25"/>
      <c r="D92" s="25"/>
      <c r="E92" s="25"/>
      <c r="F92" s="25"/>
      <c r="G92" s="25"/>
    </row>
    <row r="93" spans="3:7" ht="12">
      <c r="C93" s="25"/>
      <c r="D93" s="25"/>
      <c r="E93" s="25"/>
      <c r="F93" s="25"/>
      <c r="G93" s="25"/>
    </row>
    <row r="94" spans="3:7" ht="12">
      <c r="C94" s="25"/>
      <c r="D94" s="25"/>
      <c r="E94" s="25"/>
      <c r="F94" s="25"/>
      <c r="G94" s="25"/>
    </row>
    <row r="95" spans="3:7" ht="12">
      <c r="C95" s="25"/>
      <c r="D95" s="25"/>
      <c r="E95" s="25"/>
      <c r="F95" s="25"/>
      <c r="G95" s="25"/>
    </row>
    <row r="96" spans="3:7" ht="12">
      <c r="C96" s="25"/>
      <c r="D96" s="25"/>
      <c r="E96" s="25"/>
      <c r="F96" s="25"/>
      <c r="G96" s="25"/>
    </row>
    <row r="97" spans="3:7" ht="12">
      <c r="C97" s="25"/>
      <c r="D97" s="25"/>
      <c r="E97" s="25"/>
      <c r="F97" s="25"/>
      <c r="G97" s="25"/>
    </row>
    <row r="98" spans="3:7" ht="12">
      <c r="C98" s="25"/>
      <c r="D98" s="25"/>
      <c r="E98" s="25"/>
      <c r="F98" s="25"/>
      <c r="G98" s="25"/>
    </row>
    <row r="99" spans="3:7" ht="12">
      <c r="C99" s="25"/>
      <c r="D99" s="25"/>
      <c r="E99" s="25"/>
      <c r="F99" s="25"/>
      <c r="G99" s="25"/>
    </row>
    <row r="100" spans="3:7" ht="12">
      <c r="C100" s="25"/>
      <c r="D100" s="25"/>
      <c r="E100" s="25"/>
      <c r="F100" s="25"/>
      <c r="G100" s="25"/>
    </row>
    <row r="101" spans="3:7" ht="12">
      <c r="C101" s="25"/>
      <c r="D101" s="25"/>
      <c r="E101" s="25"/>
      <c r="F101" s="25"/>
      <c r="G101" s="25"/>
    </row>
    <row r="102" spans="3:7" ht="12">
      <c r="C102" s="25"/>
      <c r="D102" s="25"/>
      <c r="E102" s="25"/>
      <c r="F102" s="25"/>
      <c r="G102" s="25"/>
    </row>
    <row r="103" spans="3:7" ht="12">
      <c r="C103" s="25"/>
      <c r="D103" s="25"/>
      <c r="E103" s="25"/>
      <c r="F103" s="25"/>
      <c r="G103" s="25"/>
    </row>
    <row r="104" spans="3:7" ht="12">
      <c r="C104" s="25"/>
      <c r="D104" s="25"/>
      <c r="E104" s="25"/>
      <c r="F104" s="25"/>
      <c r="G104" s="25"/>
    </row>
    <row r="105" spans="3:7" ht="12">
      <c r="C105" s="25"/>
      <c r="D105" s="25"/>
      <c r="E105" s="25"/>
      <c r="F105" s="25"/>
      <c r="G105" s="25"/>
    </row>
    <row r="106" spans="3:7" ht="12">
      <c r="C106" s="25"/>
      <c r="D106" s="25"/>
      <c r="E106" s="25"/>
      <c r="F106" s="25"/>
      <c r="G106" s="25"/>
    </row>
    <row r="107" spans="3:7" ht="12">
      <c r="C107" s="25"/>
      <c r="D107" s="25"/>
      <c r="E107" s="25"/>
      <c r="F107" s="25"/>
      <c r="G107" s="25"/>
    </row>
    <row r="108" spans="3:7" ht="12">
      <c r="C108" s="25"/>
      <c r="D108" s="25"/>
      <c r="E108" s="25"/>
      <c r="F108" s="25"/>
      <c r="G108" s="25"/>
    </row>
    <row r="109" spans="3:7" ht="12">
      <c r="C109" s="25"/>
      <c r="D109" s="25"/>
      <c r="E109" s="25"/>
      <c r="F109" s="25"/>
      <c r="G109" s="25"/>
    </row>
    <row r="110" spans="3:7" ht="12">
      <c r="C110" s="25"/>
      <c r="D110" s="25"/>
      <c r="E110" s="25"/>
      <c r="F110" s="25"/>
      <c r="G110" s="25"/>
    </row>
    <row r="111" spans="3:7" ht="12">
      <c r="C111" s="25"/>
      <c r="D111" s="25"/>
      <c r="E111" s="25"/>
      <c r="F111" s="25"/>
      <c r="G111" s="25"/>
    </row>
  </sheetData>
  <sheetProtection/>
  <mergeCells count="6">
    <mergeCell ref="A1:K1"/>
    <mergeCell ref="A9:B9"/>
    <mergeCell ref="A75:B75"/>
    <mergeCell ref="A82:B82"/>
    <mergeCell ref="A2:B2"/>
    <mergeCell ref="A5:B5"/>
  </mergeCells>
  <printOptions/>
  <pageMargins left="0.75" right="0.75" top="1" bottom="1" header="0.5" footer="0.5"/>
  <pageSetup fitToHeight="0" fitToWidth="1" horizontalDpi="600" verticalDpi="600" orientation="landscape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2021-01-07T07:26:31Z</cp:lastPrinted>
  <dcterms:created xsi:type="dcterms:W3CDTF">2020-11-19T12:00:54Z</dcterms:created>
  <dcterms:modified xsi:type="dcterms:W3CDTF">2021-01-07T07:27:56Z</dcterms:modified>
  <cp:category/>
  <cp:version/>
  <cp:contentType/>
  <cp:contentStatus/>
</cp:coreProperties>
</file>